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Population\EU Projects\DG-Empl AAI III\Research\UPV\Datasets\"/>
    </mc:Choice>
  </mc:AlternateContent>
  <xr:revisionPtr revIDLastSave="0" documentId="13_ncr:1_{DE022091-A44C-4331-98A3-CA3836F46B40}" xr6:coauthVersionLast="36" xr6:coauthVersionMax="36" xr10:uidLastSave="{00000000-0000-0000-0000-000000000000}"/>
  <bookViews>
    <workbookView xWindow="0" yWindow="3885" windowWidth="20505" windowHeight="7875" tabRatio="798" activeTab="2" xr2:uid="{00000000-000D-0000-FFFF-FFFF00000000}"/>
  </bookViews>
  <sheets>
    <sheet name="1. EMPLOYMENT" sheetId="12" r:id="rId1"/>
    <sheet name="2. PARTICIPATION" sheetId="13" r:id="rId2"/>
    <sheet name="3. INDEP_LIVING" sheetId="17" r:id="rId3"/>
    <sheet name="4. CAPACITY" sheetId="16" r:id="rId4"/>
    <sheet name="overall AAI" sheetId="1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T44" i="17" l="1"/>
  <c r="T45" i="17"/>
  <c r="T46" i="17"/>
  <c r="T47" i="17"/>
  <c r="T48" i="17"/>
  <c r="T49" i="17"/>
  <c r="T50" i="17"/>
  <c r="T51" i="17"/>
  <c r="T52" i="17"/>
  <c r="T53" i="17"/>
  <c r="T54" i="17"/>
  <c r="T55" i="17"/>
  <c r="T56" i="17"/>
  <c r="T5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T4" i="17"/>
  <c r="T5" i="17"/>
  <c r="T6" i="17"/>
  <c r="T7" i="17"/>
  <c r="T8" i="17"/>
  <c r="T9" i="17"/>
  <c r="T10" i="17"/>
  <c r="T11" i="17"/>
  <c r="T12" i="17"/>
  <c r="T13" i="17"/>
  <c r="T14" i="17"/>
  <c r="T15" i="17"/>
  <c r="T16" i="17"/>
  <c r="T17" i="17"/>
  <c r="T18" i="17"/>
  <c r="T19" i="17"/>
  <c r="T20" i="17"/>
  <c r="T21" i="17"/>
  <c r="T22" i="17"/>
  <c r="T23" i="17"/>
  <c r="T24" i="17"/>
  <c r="T25" i="17"/>
  <c r="T26" i="17"/>
  <c r="T27" i="17"/>
  <c r="T28" i="17"/>
  <c r="T29" i="17"/>
  <c r="T30" i="17"/>
  <c r="T84" i="17"/>
  <c r="T85" i="17"/>
  <c r="T86" i="17"/>
  <c r="T87" i="17"/>
  <c r="T88" i="17"/>
  <c r="T89" i="17"/>
  <c r="T90" i="17"/>
  <c r="T91" i="17"/>
  <c r="T92" i="17"/>
  <c r="T93" i="17"/>
  <c r="T94" i="17"/>
  <c r="T95" i="17"/>
  <c r="T96" i="17"/>
  <c r="T97" i="17"/>
  <c r="T98" i="17"/>
  <c r="T99" i="17"/>
  <c r="T100" i="17"/>
  <c r="T101" i="17"/>
  <c r="T102" i="17"/>
  <c r="T103" i="17"/>
  <c r="T104" i="17"/>
  <c r="T105" i="17"/>
  <c r="T106" i="17"/>
  <c r="T107" i="17"/>
  <c r="T108" i="17"/>
  <c r="T109" i="17"/>
  <c r="T110" i="17"/>
  <c r="P84" i="16" l="1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4" i="16"/>
  <c r="P5" i="16"/>
  <c r="P6" i="16"/>
  <c r="P7" i="16"/>
  <c r="P8" i="16"/>
  <c r="P9" i="16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7" i="16"/>
  <c r="P28" i="16"/>
  <c r="P29" i="16"/>
  <c r="P30" i="16"/>
  <c r="P126" i="18" l="1"/>
  <c r="O126" i="18"/>
  <c r="N126" i="18"/>
  <c r="M126" i="18"/>
  <c r="Q126" i="18" s="1"/>
  <c r="P78" i="18"/>
  <c r="O78" i="18"/>
  <c r="N78" i="18"/>
  <c r="M78" i="18"/>
  <c r="Q78" i="18" s="1"/>
  <c r="T78" i="18" s="1"/>
  <c r="U78" i="18" l="1"/>
  <c r="T126" i="18"/>
  <c r="U126" i="18"/>
  <c r="R126" i="18"/>
  <c r="S126" i="18"/>
  <c r="S78" i="18"/>
  <c r="R78" i="18"/>
  <c r="J117" i="17" l="1"/>
  <c r="I117" i="17"/>
  <c r="H117" i="17"/>
  <c r="G117" i="17"/>
  <c r="F117" i="17"/>
  <c r="E117" i="17"/>
  <c r="D117" i="17"/>
  <c r="C117" i="17"/>
  <c r="J116" i="17"/>
  <c r="I116" i="17"/>
  <c r="H116" i="17"/>
  <c r="G116" i="17"/>
  <c r="F116" i="17"/>
  <c r="E116" i="17"/>
  <c r="D116" i="17"/>
  <c r="C116" i="17"/>
  <c r="J115" i="17"/>
  <c r="I115" i="17"/>
  <c r="H115" i="17"/>
  <c r="G115" i="17"/>
  <c r="F115" i="17"/>
  <c r="E115" i="17"/>
  <c r="D115" i="17"/>
  <c r="C115" i="17"/>
  <c r="J114" i="17"/>
  <c r="I114" i="17"/>
  <c r="H114" i="17"/>
  <c r="G114" i="17"/>
  <c r="F114" i="17"/>
  <c r="E114" i="17"/>
  <c r="D114" i="17"/>
  <c r="C114" i="17"/>
  <c r="J113" i="17"/>
  <c r="I113" i="17"/>
  <c r="H113" i="17"/>
  <c r="G113" i="17"/>
  <c r="F113" i="17"/>
  <c r="E113" i="17"/>
  <c r="D113" i="17"/>
  <c r="C113" i="17"/>
  <c r="E110" i="18"/>
  <c r="S110" i="17"/>
  <c r="E109" i="18"/>
  <c r="S109" i="17"/>
  <c r="E108" i="18"/>
  <c r="S91" i="17"/>
  <c r="E107" i="18"/>
  <c r="S106" i="17"/>
  <c r="E106" i="18"/>
  <c r="S107" i="17"/>
  <c r="E105" i="18"/>
  <c r="S105" i="17"/>
  <c r="E104" i="18"/>
  <c r="S104" i="17"/>
  <c r="E103" i="18"/>
  <c r="S103" i="17"/>
  <c r="E102" i="18"/>
  <c r="S101" i="17"/>
  <c r="E101" i="18"/>
  <c r="S100" i="17"/>
  <c r="E100" i="18"/>
  <c r="S98" i="17"/>
  <c r="E99" i="18"/>
  <c r="S97" i="17"/>
  <c r="E98" i="18"/>
  <c r="S96" i="17"/>
  <c r="E97" i="18"/>
  <c r="S94" i="17"/>
  <c r="E96" i="18"/>
  <c r="S89" i="17"/>
  <c r="E95" i="18"/>
  <c r="S99" i="17"/>
  <c r="E94" i="18"/>
  <c r="S90" i="17"/>
  <c r="E93" i="18"/>
  <c r="S87" i="17"/>
  <c r="E92" i="18"/>
  <c r="S92" i="17"/>
  <c r="E91" i="18"/>
  <c r="S108" i="17"/>
  <c r="E90" i="18"/>
  <c r="S88" i="17"/>
  <c r="E89" i="18"/>
  <c r="S86" i="17"/>
  <c r="E88" i="18"/>
  <c r="S85" i="17"/>
  <c r="E87" i="18"/>
  <c r="S95" i="17"/>
  <c r="E86" i="18"/>
  <c r="S93" i="17"/>
  <c r="E85" i="18"/>
  <c r="S84" i="17"/>
  <c r="E84" i="18"/>
  <c r="S83" i="17"/>
  <c r="T83" i="17"/>
  <c r="E83" i="18" s="1"/>
  <c r="S102" i="17"/>
  <c r="J77" i="17"/>
  <c r="I77" i="17"/>
  <c r="H77" i="17"/>
  <c r="G77" i="17"/>
  <c r="F77" i="17"/>
  <c r="E77" i="17"/>
  <c r="D77" i="17"/>
  <c r="C77" i="17"/>
  <c r="J76" i="17"/>
  <c r="I76" i="17"/>
  <c r="H76" i="17"/>
  <c r="G76" i="17"/>
  <c r="F76" i="17"/>
  <c r="E76" i="17"/>
  <c r="D76" i="17"/>
  <c r="C76" i="17"/>
  <c r="J75" i="17"/>
  <c r="I75" i="17"/>
  <c r="H75" i="17"/>
  <c r="G75" i="17"/>
  <c r="F75" i="17"/>
  <c r="E75" i="17"/>
  <c r="D75" i="17"/>
  <c r="C75" i="17"/>
  <c r="J74" i="17"/>
  <c r="I74" i="17"/>
  <c r="H74" i="17"/>
  <c r="G74" i="17"/>
  <c r="F74" i="17"/>
  <c r="E74" i="17"/>
  <c r="D74" i="17"/>
  <c r="C74" i="17"/>
  <c r="J73" i="17"/>
  <c r="I73" i="17"/>
  <c r="H73" i="17"/>
  <c r="G73" i="17"/>
  <c r="F73" i="17"/>
  <c r="E73" i="17"/>
  <c r="D73" i="17"/>
  <c r="C73" i="17"/>
  <c r="E70" i="18"/>
  <c r="S70" i="17"/>
  <c r="E69" i="18"/>
  <c r="S69" i="17"/>
  <c r="S51" i="17"/>
  <c r="E67" i="18"/>
  <c r="S66" i="17"/>
  <c r="E66" i="18"/>
  <c r="S67" i="17"/>
  <c r="E65" i="18"/>
  <c r="S65" i="17"/>
  <c r="S64" i="17"/>
  <c r="E63" i="18"/>
  <c r="S63" i="17"/>
  <c r="E62" i="18"/>
  <c r="S61" i="17"/>
  <c r="E61" i="18"/>
  <c r="S60" i="17"/>
  <c r="E60" i="18"/>
  <c r="S58" i="17"/>
  <c r="E59" i="18"/>
  <c r="S57" i="17"/>
  <c r="E58" i="18"/>
  <c r="S56" i="17"/>
  <c r="E57" i="18"/>
  <c r="S54" i="17"/>
  <c r="S49" i="17"/>
  <c r="E55" i="18"/>
  <c r="S59" i="17"/>
  <c r="E54" i="18"/>
  <c r="S50" i="17"/>
  <c r="E53" i="18"/>
  <c r="S47" i="17"/>
  <c r="S52" i="17"/>
  <c r="E51" i="18"/>
  <c r="S68" i="17"/>
  <c r="E50" i="18"/>
  <c r="S48" i="17"/>
  <c r="E49" i="18"/>
  <c r="S46" i="17"/>
  <c r="S45" i="17"/>
  <c r="E47" i="18"/>
  <c r="S55" i="17"/>
  <c r="E46" i="18"/>
  <c r="S53" i="17"/>
  <c r="E45" i="18"/>
  <c r="S44" i="17"/>
  <c r="E44" i="18"/>
  <c r="S43" i="17"/>
  <c r="T43" i="17"/>
  <c r="E43" i="18" s="1"/>
  <c r="S62" i="17"/>
  <c r="J37" i="17"/>
  <c r="I37" i="17"/>
  <c r="H37" i="17"/>
  <c r="G37" i="17"/>
  <c r="F37" i="17"/>
  <c r="E37" i="17"/>
  <c r="D37" i="17"/>
  <c r="C37" i="17"/>
  <c r="J36" i="17"/>
  <c r="I36" i="17"/>
  <c r="H36" i="17"/>
  <c r="G36" i="17"/>
  <c r="F36" i="17"/>
  <c r="E36" i="17"/>
  <c r="D36" i="17"/>
  <c r="C36" i="17"/>
  <c r="J35" i="17"/>
  <c r="I35" i="17"/>
  <c r="H35" i="17"/>
  <c r="G35" i="17"/>
  <c r="F35" i="17"/>
  <c r="E35" i="17"/>
  <c r="D35" i="17"/>
  <c r="C35" i="17"/>
  <c r="J34" i="17"/>
  <c r="I34" i="17"/>
  <c r="H34" i="17"/>
  <c r="G34" i="17"/>
  <c r="F34" i="17"/>
  <c r="E34" i="17"/>
  <c r="D34" i="17"/>
  <c r="C34" i="17"/>
  <c r="J33" i="17"/>
  <c r="I33" i="17"/>
  <c r="H33" i="17"/>
  <c r="G33" i="17"/>
  <c r="F33" i="17"/>
  <c r="E33" i="17"/>
  <c r="D33" i="17"/>
  <c r="C33" i="17"/>
  <c r="E30" i="18"/>
  <c r="S30" i="17"/>
  <c r="E29" i="18"/>
  <c r="S29" i="17"/>
  <c r="E28" i="18"/>
  <c r="S11" i="17"/>
  <c r="E27" i="18"/>
  <c r="S26" i="17"/>
  <c r="E26" i="18"/>
  <c r="S27" i="17"/>
  <c r="E25" i="18"/>
  <c r="S25" i="17"/>
  <c r="E24" i="18"/>
  <c r="S24" i="17"/>
  <c r="E23" i="18"/>
  <c r="S23" i="17"/>
  <c r="E22" i="18"/>
  <c r="S21" i="17"/>
  <c r="E21" i="18"/>
  <c r="S20" i="17"/>
  <c r="E20" i="18"/>
  <c r="S18" i="17"/>
  <c r="E19" i="18"/>
  <c r="S17" i="17"/>
  <c r="E18" i="18"/>
  <c r="S16" i="17"/>
  <c r="E17" i="18"/>
  <c r="S14" i="17"/>
  <c r="E16" i="18"/>
  <c r="S9" i="17"/>
  <c r="E15" i="18"/>
  <c r="S19" i="17"/>
  <c r="E14" i="18"/>
  <c r="S10" i="17"/>
  <c r="E13" i="18"/>
  <c r="S7" i="17"/>
  <c r="E12" i="18"/>
  <c r="S12" i="17"/>
  <c r="E11" i="18"/>
  <c r="S28" i="17"/>
  <c r="E10" i="18"/>
  <c r="S8" i="17"/>
  <c r="E9" i="18"/>
  <c r="S6" i="17"/>
  <c r="E8" i="18"/>
  <c r="S5" i="17"/>
  <c r="E7" i="18"/>
  <c r="S15" i="17"/>
  <c r="E6" i="18"/>
  <c r="S13" i="17"/>
  <c r="E5" i="18"/>
  <c r="S4" i="17"/>
  <c r="E4" i="18"/>
  <c r="S3" i="17"/>
  <c r="T3" i="17"/>
  <c r="E3" i="18" s="1"/>
  <c r="S22" i="17"/>
  <c r="O101" i="18" l="1"/>
  <c r="O105" i="18"/>
  <c r="O109" i="18"/>
  <c r="O111" i="18"/>
  <c r="O123" i="18"/>
  <c r="O103" i="18"/>
  <c r="O107" i="18"/>
  <c r="O110" i="18"/>
  <c r="O113" i="18"/>
  <c r="O115" i="18"/>
  <c r="O117" i="18"/>
  <c r="O119" i="18"/>
  <c r="O121" i="18"/>
  <c r="O125" i="18"/>
  <c r="O100" i="18"/>
  <c r="E112" i="18"/>
  <c r="O102" i="18"/>
  <c r="O104" i="18"/>
  <c r="O106" i="18"/>
  <c r="O108" i="18"/>
  <c r="O112" i="18"/>
  <c r="O114" i="18"/>
  <c r="O116" i="18"/>
  <c r="O118" i="18"/>
  <c r="O120" i="18"/>
  <c r="O122" i="18"/>
  <c r="O124" i="18"/>
  <c r="O55" i="18"/>
  <c r="O59" i="18"/>
  <c r="O62" i="18"/>
  <c r="O66" i="18"/>
  <c r="O70" i="18"/>
  <c r="O73" i="18"/>
  <c r="O77" i="18"/>
  <c r="O51" i="18"/>
  <c r="O56" i="18"/>
  <c r="O58" i="18"/>
  <c r="O65" i="18"/>
  <c r="O67" i="18"/>
  <c r="O72" i="18"/>
  <c r="O74" i="18"/>
  <c r="O76" i="18"/>
  <c r="O52" i="18"/>
  <c r="W48" i="17"/>
  <c r="E48" i="18"/>
  <c r="W52" i="17"/>
  <c r="E52" i="18"/>
  <c r="W56" i="17"/>
  <c r="E56" i="18"/>
  <c r="O68" i="18"/>
  <c r="W64" i="17"/>
  <c r="E64" i="18"/>
  <c r="W68" i="17"/>
  <c r="E68" i="18"/>
  <c r="O54" i="18"/>
  <c r="O53" i="18"/>
  <c r="O60" i="18"/>
  <c r="O63" i="18"/>
  <c r="O69" i="18"/>
  <c r="E32" i="18"/>
  <c r="O3" i="18"/>
  <c r="O7" i="18"/>
  <c r="O4" i="18"/>
  <c r="O6" i="18"/>
  <c r="O8" i="18"/>
  <c r="O10" i="18"/>
  <c r="O12" i="18"/>
  <c r="O14" i="18"/>
  <c r="O16" i="18"/>
  <c r="O18" i="18"/>
  <c r="O20" i="18"/>
  <c r="O22" i="18"/>
  <c r="O24" i="18"/>
  <c r="O26" i="18"/>
  <c r="O28" i="18"/>
  <c r="O30" i="18"/>
  <c r="O5" i="18"/>
  <c r="O9" i="18"/>
  <c r="O11" i="18"/>
  <c r="O15" i="18"/>
  <c r="O17" i="18"/>
  <c r="O19" i="18"/>
  <c r="O21" i="18"/>
  <c r="O23" i="18"/>
  <c r="O25" i="18"/>
  <c r="O27" i="18"/>
  <c r="O29" i="18"/>
  <c r="U85" i="17"/>
  <c r="U95" i="17"/>
  <c r="U99" i="17"/>
  <c r="U105" i="17"/>
  <c r="U86" i="17"/>
  <c r="U46" i="17"/>
  <c r="U45" i="17"/>
  <c r="U55" i="17"/>
  <c r="U59" i="17"/>
  <c r="U65" i="17"/>
  <c r="T74" i="17"/>
  <c r="W44" i="17"/>
  <c r="W60" i="17"/>
  <c r="U89" i="17"/>
  <c r="U91" i="17"/>
  <c r="U93" i="17"/>
  <c r="U97" i="17"/>
  <c r="U101" i="17"/>
  <c r="U103" i="17"/>
  <c r="U107" i="17"/>
  <c r="U109" i="17"/>
  <c r="U84" i="17"/>
  <c r="U47" i="17"/>
  <c r="U51" i="17"/>
  <c r="U63" i="17"/>
  <c r="U67" i="17"/>
  <c r="T75" i="17"/>
  <c r="W43" i="17"/>
  <c r="W47" i="17"/>
  <c r="U50" i="17"/>
  <c r="W51" i="17"/>
  <c r="U54" i="17"/>
  <c r="W55" i="17"/>
  <c r="U58" i="17"/>
  <c r="W59" i="17"/>
  <c r="U62" i="17"/>
  <c r="W63" i="17"/>
  <c r="U66" i="17"/>
  <c r="W67" i="17"/>
  <c r="U70" i="17"/>
  <c r="T76" i="17"/>
  <c r="W46" i="17"/>
  <c r="U49" i="17"/>
  <c r="W50" i="17"/>
  <c r="U53" i="17"/>
  <c r="W54" i="17"/>
  <c r="U57" i="17"/>
  <c r="W58" i="17"/>
  <c r="U61" i="17"/>
  <c r="W62" i="17"/>
  <c r="W66" i="17"/>
  <c r="U69" i="17"/>
  <c r="W70" i="17"/>
  <c r="U44" i="17"/>
  <c r="W45" i="17"/>
  <c r="U48" i="17"/>
  <c r="W49" i="17"/>
  <c r="U52" i="17"/>
  <c r="W53" i="17"/>
  <c r="U56" i="17"/>
  <c r="W57" i="17"/>
  <c r="U60" i="17"/>
  <c r="W61" i="17"/>
  <c r="U64" i="17"/>
  <c r="W65" i="17"/>
  <c r="U68" i="17"/>
  <c r="W69" i="17"/>
  <c r="T73" i="17"/>
  <c r="U4" i="17"/>
  <c r="U9" i="17"/>
  <c r="U11" i="17"/>
  <c r="U18" i="17"/>
  <c r="U20" i="17"/>
  <c r="U25" i="17"/>
  <c r="U27" i="17"/>
  <c r="T33" i="17"/>
  <c r="U6" i="17"/>
  <c r="U8" i="17"/>
  <c r="U13" i="17"/>
  <c r="U15" i="17"/>
  <c r="U22" i="17"/>
  <c r="U24" i="17"/>
  <c r="U29" i="17"/>
  <c r="T37" i="17"/>
  <c r="T36" i="17"/>
  <c r="U10" i="17"/>
  <c r="U12" i="17"/>
  <c r="U17" i="17"/>
  <c r="U19" i="17"/>
  <c r="U26" i="17"/>
  <c r="U28" i="17"/>
  <c r="T117" i="17"/>
  <c r="T113" i="17"/>
  <c r="T116" i="17"/>
  <c r="T115" i="17"/>
  <c r="U83" i="17"/>
  <c r="T114" i="17"/>
  <c r="U108" i="17"/>
  <c r="U104" i="17"/>
  <c r="U100" i="17"/>
  <c r="U96" i="17"/>
  <c r="U88" i="17"/>
  <c r="U90" i="17"/>
  <c r="U5" i="17"/>
  <c r="U7" i="17"/>
  <c r="U14" i="17"/>
  <c r="U16" i="17"/>
  <c r="U21" i="17"/>
  <c r="U23" i="17"/>
  <c r="U30" i="17"/>
  <c r="U87" i="17"/>
  <c r="U92" i="17"/>
  <c r="U94" i="17"/>
  <c r="U98" i="17"/>
  <c r="U102" i="17"/>
  <c r="U106" i="17"/>
  <c r="U110" i="17"/>
  <c r="T34" i="17"/>
  <c r="U3" i="17"/>
  <c r="T35" i="17"/>
  <c r="T77" i="17"/>
  <c r="U43" i="17"/>
  <c r="D113" i="13"/>
  <c r="D114" i="13"/>
  <c r="D73" i="13"/>
  <c r="D74" i="13"/>
  <c r="D33" i="13"/>
  <c r="D34" i="13"/>
  <c r="D33" i="16"/>
  <c r="D34" i="16"/>
  <c r="D73" i="16"/>
  <c r="D74" i="16"/>
  <c r="D113" i="16"/>
  <c r="D114" i="16"/>
  <c r="E72" i="18" l="1"/>
  <c r="O61" i="18"/>
  <c r="O71" i="18"/>
  <c r="O64" i="18"/>
  <c r="O57" i="18"/>
  <c r="O75" i="18"/>
  <c r="W73" i="17"/>
  <c r="F108" i="18"/>
  <c r="P123" i="18" s="1"/>
  <c r="P83" i="16"/>
  <c r="F83" i="18" s="1"/>
  <c r="K3" i="13"/>
  <c r="D3" i="18" s="1"/>
  <c r="P3" i="16"/>
  <c r="F3" i="18" s="1"/>
  <c r="F110" i="18"/>
  <c r="P125" i="18" s="1"/>
  <c r="F109" i="18"/>
  <c r="P124" i="18" s="1"/>
  <c r="F107" i="18"/>
  <c r="P122" i="18" s="1"/>
  <c r="F106" i="18"/>
  <c r="P121" i="18" s="1"/>
  <c r="F105" i="18"/>
  <c r="P120" i="18" s="1"/>
  <c r="F104" i="18"/>
  <c r="P119" i="18" s="1"/>
  <c r="F103" i="18"/>
  <c r="P118" i="18" s="1"/>
  <c r="F102" i="18"/>
  <c r="P117" i="18" s="1"/>
  <c r="F101" i="18"/>
  <c r="P116" i="18" s="1"/>
  <c r="F100" i="18"/>
  <c r="P115" i="18" s="1"/>
  <c r="F99" i="18"/>
  <c r="P114" i="18" s="1"/>
  <c r="F98" i="18"/>
  <c r="P113" i="18" s="1"/>
  <c r="F97" i="18"/>
  <c r="P112" i="18" s="1"/>
  <c r="F96" i="18"/>
  <c r="P111" i="18" s="1"/>
  <c r="F95" i="18"/>
  <c r="F94" i="18"/>
  <c r="P110" i="18" s="1"/>
  <c r="F93" i="18"/>
  <c r="F92" i="18"/>
  <c r="P109" i="18" s="1"/>
  <c r="F91" i="18"/>
  <c r="P108" i="18" s="1"/>
  <c r="F90" i="18"/>
  <c r="P107" i="18" s="1"/>
  <c r="F89" i="18"/>
  <c r="P106" i="18" s="1"/>
  <c r="F88" i="18"/>
  <c r="P105" i="18" s="1"/>
  <c r="F87" i="18"/>
  <c r="P104" i="18" s="1"/>
  <c r="F86" i="18"/>
  <c r="P103" i="18" s="1"/>
  <c r="F85" i="18"/>
  <c r="P102" i="18" s="1"/>
  <c r="F84" i="18"/>
  <c r="P101" i="18" s="1"/>
  <c r="F70" i="18"/>
  <c r="P77" i="18" s="1"/>
  <c r="F69" i="18"/>
  <c r="P76" i="18" s="1"/>
  <c r="F68" i="18"/>
  <c r="P75" i="18" s="1"/>
  <c r="F67" i="18"/>
  <c r="P74" i="18" s="1"/>
  <c r="F66" i="18"/>
  <c r="P73" i="18" s="1"/>
  <c r="F65" i="18"/>
  <c r="P72" i="18" s="1"/>
  <c r="F64" i="18"/>
  <c r="P71" i="18" s="1"/>
  <c r="F63" i="18"/>
  <c r="F62" i="18"/>
  <c r="P70" i="18" s="1"/>
  <c r="F61" i="18"/>
  <c r="P69" i="18" s="1"/>
  <c r="F60" i="18"/>
  <c r="P68" i="18" s="1"/>
  <c r="F59" i="18"/>
  <c r="P67" i="18" s="1"/>
  <c r="F58" i="18"/>
  <c r="P66" i="18" s="1"/>
  <c r="F57" i="18"/>
  <c r="P65" i="18" s="1"/>
  <c r="F56" i="18"/>
  <c r="P64" i="18" s="1"/>
  <c r="F55" i="18"/>
  <c r="P63" i="18" s="1"/>
  <c r="F54" i="18"/>
  <c r="P62" i="18" s="1"/>
  <c r="F53" i="18"/>
  <c r="F52" i="18"/>
  <c r="P61" i="18" s="1"/>
  <c r="F51" i="18"/>
  <c r="P60" i="18" s="1"/>
  <c r="F50" i="18"/>
  <c r="P59" i="18" s="1"/>
  <c r="F49" i="18"/>
  <c r="P58" i="18" s="1"/>
  <c r="F48" i="18"/>
  <c r="P57" i="18" s="1"/>
  <c r="F47" i="18"/>
  <c r="P56" i="18" s="1"/>
  <c r="F46" i="18"/>
  <c r="P55" i="18" s="1"/>
  <c r="F45" i="18"/>
  <c r="F44" i="18"/>
  <c r="P52" i="18" s="1"/>
  <c r="P43" i="16"/>
  <c r="F43" i="18" s="1"/>
  <c r="F30" i="18"/>
  <c r="P30" i="18" s="1"/>
  <c r="F29" i="18"/>
  <c r="P29" i="18" s="1"/>
  <c r="F28" i="18"/>
  <c r="P28" i="18" s="1"/>
  <c r="F27" i="18"/>
  <c r="P27" i="18" s="1"/>
  <c r="F26" i="18"/>
  <c r="P26" i="18" s="1"/>
  <c r="F25" i="18"/>
  <c r="P25" i="18" s="1"/>
  <c r="F24" i="18"/>
  <c r="P24" i="18" s="1"/>
  <c r="F23" i="18"/>
  <c r="P23" i="18" s="1"/>
  <c r="F22" i="18"/>
  <c r="P22" i="18" s="1"/>
  <c r="F21" i="18"/>
  <c r="P21" i="18" s="1"/>
  <c r="F20" i="18"/>
  <c r="P20" i="18" s="1"/>
  <c r="F19" i="18"/>
  <c r="P19" i="18" s="1"/>
  <c r="F18" i="18"/>
  <c r="P18" i="18" s="1"/>
  <c r="F17" i="18"/>
  <c r="P17" i="18" s="1"/>
  <c r="F16" i="18"/>
  <c r="P16" i="18" s="1"/>
  <c r="F15" i="18"/>
  <c r="P15" i="18" s="1"/>
  <c r="F14" i="18"/>
  <c r="P14" i="18" s="1"/>
  <c r="F13" i="18"/>
  <c r="F12" i="18"/>
  <c r="P12" i="18" s="1"/>
  <c r="F11" i="18"/>
  <c r="P11" i="18" s="1"/>
  <c r="F10" i="18"/>
  <c r="P10" i="18" s="1"/>
  <c r="F9" i="18"/>
  <c r="P9" i="18" s="1"/>
  <c r="F8" i="18"/>
  <c r="P8" i="18" s="1"/>
  <c r="F7" i="18"/>
  <c r="P7" i="18" s="1"/>
  <c r="F6" i="18"/>
  <c r="P6" i="18" s="1"/>
  <c r="F5" i="18"/>
  <c r="P5" i="18" s="1"/>
  <c r="F4" i="18"/>
  <c r="P4" i="18" s="1"/>
  <c r="P54" i="18" l="1"/>
  <c r="P53" i="18"/>
  <c r="P100" i="18"/>
  <c r="F112" i="18"/>
  <c r="P51" i="18"/>
  <c r="F72" i="18"/>
  <c r="P3" i="18"/>
  <c r="F32" i="18"/>
  <c r="N3" i="18"/>
  <c r="S46" i="16"/>
  <c r="S70" i="16"/>
  <c r="S55" i="16"/>
  <c r="Q83" i="16"/>
  <c r="S50" i="16"/>
  <c r="S54" i="16"/>
  <c r="S58" i="16"/>
  <c r="S62" i="16"/>
  <c r="S66" i="16"/>
  <c r="Q4" i="16"/>
  <c r="Q49" i="16"/>
  <c r="Q7" i="16"/>
  <c r="Q44" i="16"/>
  <c r="Q12" i="16"/>
  <c r="Q15" i="16"/>
  <c r="Q20" i="16"/>
  <c r="Q23" i="16"/>
  <c r="Q28" i="16"/>
  <c r="P33" i="16"/>
  <c r="Q51" i="16"/>
  <c r="Q58" i="16"/>
  <c r="Q60" i="16"/>
  <c r="Q65" i="16"/>
  <c r="Q67" i="16"/>
  <c r="Q87" i="16"/>
  <c r="Q91" i="16"/>
  <c r="Q95" i="16"/>
  <c r="Q99" i="16"/>
  <c r="Q103" i="16"/>
  <c r="Q107" i="16"/>
  <c r="Q5" i="16"/>
  <c r="Q10" i="16"/>
  <c r="Q13" i="16"/>
  <c r="Q18" i="16"/>
  <c r="Q21" i="16"/>
  <c r="Q26" i="16"/>
  <c r="Q29" i="16"/>
  <c r="P36" i="16"/>
  <c r="Q45" i="16"/>
  <c r="Q47" i="16"/>
  <c r="S51" i="16"/>
  <c r="Q54" i="16"/>
  <c r="Q56" i="16"/>
  <c r="Q61" i="16"/>
  <c r="Q63" i="16"/>
  <c r="S67" i="16"/>
  <c r="Q70" i="16"/>
  <c r="Q84" i="16"/>
  <c r="Q88" i="16"/>
  <c r="Q92" i="16"/>
  <c r="Q96" i="16"/>
  <c r="Q100" i="16"/>
  <c r="Q104" i="16"/>
  <c r="Q108" i="16"/>
  <c r="P35" i="16"/>
  <c r="P34" i="16"/>
  <c r="Q3" i="16"/>
  <c r="P37" i="16"/>
  <c r="Q8" i="16"/>
  <c r="Q11" i="16"/>
  <c r="Q16" i="16"/>
  <c r="Q19" i="16"/>
  <c r="Q24" i="16"/>
  <c r="Q27" i="16"/>
  <c r="P77" i="16"/>
  <c r="S47" i="16"/>
  <c r="Q50" i="16"/>
  <c r="Q52" i="16"/>
  <c r="Q57" i="16"/>
  <c r="Q59" i="16"/>
  <c r="S63" i="16"/>
  <c r="Q66" i="16"/>
  <c r="Q68" i="16"/>
  <c r="S45" i="16"/>
  <c r="Q85" i="16"/>
  <c r="S49" i="16"/>
  <c r="Q89" i="16"/>
  <c r="S53" i="16"/>
  <c r="Q93" i="16"/>
  <c r="S57" i="16"/>
  <c r="Q97" i="16"/>
  <c r="S61" i="16"/>
  <c r="Q101" i="16"/>
  <c r="S65" i="16"/>
  <c r="Q105" i="16"/>
  <c r="S69" i="16"/>
  <c r="Q109" i="16"/>
  <c r="Q6" i="16"/>
  <c r="Q9" i="16"/>
  <c r="Q14" i="16"/>
  <c r="Q17" i="16"/>
  <c r="Q22" i="16"/>
  <c r="Q25" i="16"/>
  <c r="Q30" i="16"/>
  <c r="S43" i="16"/>
  <c r="Q46" i="16"/>
  <c r="Q48" i="16"/>
  <c r="Q53" i="16"/>
  <c r="Q55" i="16"/>
  <c r="S59" i="16"/>
  <c r="Q62" i="16"/>
  <c r="Q64" i="16"/>
  <c r="Q69" i="16"/>
  <c r="P74" i="16"/>
  <c r="Q86" i="16"/>
  <c r="Q90" i="16"/>
  <c r="Q94" i="16"/>
  <c r="Q98" i="16"/>
  <c r="Q102" i="16"/>
  <c r="Q106" i="16"/>
  <c r="Q110" i="16"/>
  <c r="P75" i="16"/>
  <c r="P73" i="16"/>
  <c r="P76" i="16"/>
  <c r="Q43" i="16"/>
  <c r="S44" i="16"/>
  <c r="S48" i="16"/>
  <c r="S52" i="16"/>
  <c r="S56" i="16"/>
  <c r="S60" i="16"/>
  <c r="S64" i="16"/>
  <c r="S68" i="16"/>
  <c r="P116" i="16" l="1"/>
  <c r="P114" i="16"/>
  <c r="P117" i="16"/>
  <c r="K110" i="13"/>
  <c r="D110" i="18" s="1"/>
  <c r="N125" i="18" s="1"/>
  <c r="K109" i="13"/>
  <c r="D109" i="18" s="1"/>
  <c r="N124" i="18" s="1"/>
  <c r="K108" i="13"/>
  <c r="D108" i="18" s="1"/>
  <c r="N123" i="18" s="1"/>
  <c r="K107" i="13"/>
  <c r="D107" i="18" s="1"/>
  <c r="N122" i="18" s="1"/>
  <c r="K106" i="13"/>
  <c r="D106" i="18" s="1"/>
  <c r="N121" i="18" s="1"/>
  <c r="K105" i="13"/>
  <c r="D105" i="18" s="1"/>
  <c r="N120" i="18" s="1"/>
  <c r="K104" i="13"/>
  <c r="D104" i="18" s="1"/>
  <c r="N119" i="18" s="1"/>
  <c r="K103" i="13"/>
  <c r="D103" i="18" s="1"/>
  <c r="N118" i="18" s="1"/>
  <c r="K102" i="13"/>
  <c r="D102" i="18" s="1"/>
  <c r="N117" i="18" s="1"/>
  <c r="K101" i="13"/>
  <c r="D101" i="18" s="1"/>
  <c r="N116" i="18" s="1"/>
  <c r="K100" i="13"/>
  <c r="D100" i="18" s="1"/>
  <c r="N115" i="18" s="1"/>
  <c r="K99" i="13"/>
  <c r="D99" i="18" s="1"/>
  <c r="N114" i="18" s="1"/>
  <c r="K98" i="13"/>
  <c r="D98" i="18" s="1"/>
  <c r="N113" i="18" s="1"/>
  <c r="K97" i="13"/>
  <c r="D97" i="18" s="1"/>
  <c r="N112" i="18" s="1"/>
  <c r="K96" i="13"/>
  <c r="D96" i="18" s="1"/>
  <c r="N111" i="18" s="1"/>
  <c r="K95" i="13"/>
  <c r="D95" i="18" s="1"/>
  <c r="K94" i="13"/>
  <c r="D94" i="18" s="1"/>
  <c r="N110" i="18" s="1"/>
  <c r="K93" i="13"/>
  <c r="D93" i="18" s="1"/>
  <c r="K92" i="13"/>
  <c r="D92" i="18" s="1"/>
  <c r="N109" i="18" s="1"/>
  <c r="K91" i="13"/>
  <c r="D91" i="18" s="1"/>
  <c r="N108" i="18" s="1"/>
  <c r="K90" i="13"/>
  <c r="D90" i="18" s="1"/>
  <c r="N107" i="18" s="1"/>
  <c r="K89" i="13"/>
  <c r="D89" i="18" s="1"/>
  <c r="N106" i="18" s="1"/>
  <c r="K88" i="13"/>
  <c r="D88" i="18" s="1"/>
  <c r="N105" i="18" s="1"/>
  <c r="K87" i="13"/>
  <c r="K86" i="13"/>
  <c r="D86" i="18" s="1"/>
  <c r="N103" i="18" s="1"/>
  <c r="K85" i="13"/>
  <c r="D85" i="18" s="1"/>
  <c r="N102" i="18" s="1"/>
  <c r="K84" i="13"/>
  <c r="D84" i="18" s="1"/>
  <c r="N101" i="18" s="1"/>
  <c r="K83" i="13"/>
  <c r="D83" i="18" s="1"/>
  <c r="K70" i="13"/>
  <c r="K69" i="13"/>
  <c r="D69" i="18" s="1"/>
  <c r="N76" i="18" s="1"/>
  <c r="K68" i="13"/>
  <c r="D68" i="18" s="1"/>
  <c r="N75" i="18" s="1"/>
  <c r="K67" i="13"/>
  <c r="K66" i="13"/>
  <c r="K65" i="13"/>
  <c r="K64" i="13"/>
  <c r="D64" i="18" s="1"/>
  <c r="N71" i="18" s="1"/>
  <c r="K63" i="13"/>
  <c r="D63" i="18" s="1"/>
  <c r="K62" i="13"/>
  <c r="K61" i="13"/>
  <c r="K60" i="13"/>
  <c r="D60" i="18" s="1"/>
  <c r="N68" i="18" s="1"/>
  <c r="K59" i="13"/>
  <c r="K58" i="13"/>
  <c r="D58" i="18" s="1"/>
  <c r="N66" i="18" s="1"/>
  <c r="K57" i="13"/>
  <c r="K56" i="13"/>
  <c r="D56" i="18" s="1"/>
  <c r="N64" i="18" s="1"/>
  <c r="K55" i="13"/>
  <c r="D55" i="18" s="1"/>
  <c r="N63" i="18" s="1"/>
  <c r="K54" i="13"/>
  <c r="K53" i="13"/>
  <c r="D53" i="18" s="1"/>
  <c r="K52" i="13"/>
  <c r="D52" i="18" s="1"/>
  <c r="N61" i="18" s="1"/>
  <c r="K51" i="13"/>
  <c r="K50" i="13"/>
  <c r="K49" i="13"/>
  <c r="K48" i="13"/>
  <c r="D48" i="18" s="1"/>
  <c r="N57" i="18" s="1"/>
  <c r="K47" i="13"/>
  <c r="D47" i="18" s="1"/>
  <c r="N56" i="18" s="1"/>
  <c r="K46" i="13"/>
  <c r="K45" i="13"/>
  <c r="K44" i="13"/>
  <c r="D44" i="18" s="1"/>
  <c r="N52" i="18" s="1"/>
  <c r="K43" i="13"/>
  <c r="K30" i="13"/>
  <c r="D30" i="18" s="1"/>
  <c r="N30" i="18" s="1"/>
  <c r="K29" i="13"/>
  <c r="D29" i="18" s="1"/>
  <c r="N29" i="18" s="1"/>
  <c r="K28" i="13"/>
  <c r="D28" i="18" s="1"/>
  <c r="N28" i="18" s="1"/>
  <c r="K27" i="13"/>
  <c r="D27" i="18" s="1"/>
  <c r="N27" i="18" s="1"/>
  <c r="K26" i="13"/>
  <c r="D26" i="18" s="1"/>
  <c r="N26" i="18" s="1"/>
  <c r="K25" i="13"/>
  <c r="D25" i="18" s="1"/>
  <c r="N25" i="18" s="1"/>
  <c r="K24" i="13"/>
  <c r="D24" i="18" s="1"/>
  <c r="N24" i="18" s="1"/>
  <c r="K23" i="13"/>
  <c r="D23" i="18" s="1"/>
  <c r="N23" i="18" s="1"/>
  <c r="K22" i="13"/>
  <c r="D22" i="18" s="1"/>
  <c r="N22" i="18" s="1"/>
  <c r="K21" i="13"/>
  <c r="D21" i="18" s="1"/>
  <c r="N21" i="18" s="1"/>
  <c r="K20" i="13"/>
  <c r="D20" i="18" s="1"/>
  <c r="N20" i="18" s="1"/>
  <c r="K19" i="13"/>
  <c r="D19" i="18" s="1"/>
  <c r="N19" i="18" s="1"/>
  <c r="K18" i="13"/>
  <c r="D18" i="18" s="1"/>
  <c r="N18" i="18" s="1"/>
  <c r="K17" i="13"/>
  <c r="D17" i="18" s="1"/>
  <c r="N17" i="18" s="1"/>
  <c r="K16" i="13"/>
  <c r="D16" i="18" s="1"/>
  <c r="N16" i="18" s="1"/>
  <c r="K15" i="13"/>
  <c r="D15" i="18" s="1"/>
  <c r="N15" i="18" s="1"/>
  <c r="K14" i="13"/>
  <c r="D14" i="18" s="1"/>
  <c r="N14" i="18" s="1"/>
  <c r="K13" i="13"/>
  <c r="D13" i="18" s="1"/>
  <c r="K12" i="13"/>
  <c r="D12" i="18" s="1"/>
  <c r="N12" i="18" s="1"/>
  <c r="K11" i="13"/>
  <c r="D11" i="18" s="1"/>
  <c r="N11" i="18" s="1"/>
  <c r="K10" i="13"/>
  <c r="D10" i="18" s="1"/>
  <c r="N10" i="18" s="1"/>
  <c r="K9" i="13"/>
  <c r="D9" i="18" s="1"/>
  <c r="N9" i="18" s="1"/>
  <c r="K8" i="13"/>
  <c r="D8" i="18" s="1"/>
  <c r="N8" i="18" s="1"/>
  <c r="K7" i="13"/>
  <c r="K6" i="13"/>
  <c r="D6" i="18" s="1"/>
  <c r="N6" i="18" s="1"/>
  <c r="K5" i="13"/>
  <c r="D5" i="18" s="1"/>
  <c r="N5" i="18" s="1"/>
  <c r="K4" i="13"/>
  <c r="D4" i="18" s="1"/>
  <c r="N49" i="13" l="1"/>
  <c r="D49" i="18"/>
  <c r="N58" i="18" s="1"/>
  <c r="N50" i="13"/>
  <c r="D50" i="18"/>
  <c r="N59" i="18" s="1"/>
  <c r="N66" i="13"/>
  <c r="D66" i="18"/>
  <c r="N73" i="18" s="1"/>
  <c r="L7" i="13"/>
  <c r="D7" i="18"/>
  <c r="N7" i="18" s="1"/>
  <c r="K74" i="13"/>
  <c r="D43" i="18"/>
  <c r="N51" i="13"/>
  <c r="D51" i="18"/>
  <c r="N60" i="18" s="1"/>
  <c r="N59" i="13"/>
  <c r="D59" i="18"/>
  <c r="N67" i="18" s="1"/>
  <c r="N67" i="13"/>
  <c r="D67" i="18"/>
  <c r="N74" i="18" s="1"/>
  <c r="L97" i="13"/>
  <c r="D87" i="18"/>
  <c r="N104" i="18" s="1"/>
  <c r="N57" i="13"/>
  <c r="D57" i="18"/>
  <c r="N65" i="18" s="1"/>
  <c r="N45" i="13"/>
  <c r="D45" i="18"/>
  <c r="N46" i="13"/>
  <c r="D46" i="18"/>
  <c r="N55" i="18" s="1"/>
  <c r="N54" i="13"/>
  <c r="D54" i="18"/>
  <c r="N62" i="18" s="1"/>
  <c r="N62" i="13"/>
  <c r="D62" i="18"/>
  <c r="N70" i="18" s="1"/>
  <c r="N70" i="13"/>
  <c r="D70" i="18"/>
  <c r="N77" i="18" s="1"/>
  <c r="N65" i="13"/>
  <c r="D65" i="18"/>
  <c r="N72" i="18" s="1"/>
  <c r="N61" i="13"/>
  <c r="D61" i="18"/>
  <c r="N69" i="18" s="1"/>
  <c r="N100" i="18"/>
  <c r="N4" i="18"/>
  <c r="L91" i="13"/>
  <c r="L103" i="13"/>
  <c r="L92" i="13"/>
  <c r="L95" i="13"/>
  <c r="L107" i="13"/>
  <c r="L85" i="13"/>
  <c r="N53" i="13"/>
  <c r="L101" i="13"/>
  <c r="N69" i="13"/>
  <c r="L108" i="13"/>
  <c r="L16" i="13"/>
  <c r="L60" i="13"/>
  <c r="L87" i="13"/>
  <c r="L98" i="13"/>
  <c r="L9" i="13"/>
  <c r="L17" i="13"/>
  <c r="L25" i="13"/>
  <c r="N55" i="13"/>
  <c r="K117" i="13"/>
  <c r="L88" i="13"/>
  <c r="L93" i="13"/>
  <c r="L104" i="13"/>
  <c r="L109" i="13"/>
  <c r="L23" i="13"/>
  <c r="L8" i="13"/>
  <c r="L24" i="13"/>
  <c r="L44" i="13"/>
  <c r="L10" i="13"/>
  <c r="L18" i="13"/>
  <c r="L26" i="13"/>
  <c r="L56" i="13"/>
  <c r="L83" i="13"/>
  <c r="L94" i="13"/>
  <c r="L99" i="13"/>
  <c r="L110" i="13"/>
  <c r="L11" i="13"/>
  <c r="L84" i="13"/>
  <c r="L89" i="13"/>
  <c r="L4" i="13"/>
  <c r="L20" i="13"/>
  <c r="L52" i="13"/>
  <c r="L68" i="13"/>
  <c r="L90" i="13"/>
  <c r="L106" i="13"/>
  <c r="L15" i="13"/>
  <c r="K36" i="13"/>
  <c r="L27" i="13"/>
  <c r="L100" i="13"/>
  <c r="K114" i="13"/>
  <c r="L12" i="13"/>
  <c r="L5" i="13"/>
  <c r="L13" i="13"/>
  <c r="L21" i="13"/>
  <c r="L29" i="13"/>
  <c r="N47" i="13"/>
  <c r="N63" i="13"/>
  <c r="L96" i="13"/>
  <c r="L19" i="13"/>
  <c r="L105" i="13"/>
  <c r="L6" i="13"/>
  <c r="L14" i="13"/>
  <c r="L22" i="13"/>
  <c r="L48" i="13"/>
  <c r="N58" i="13"/>
  <c r="L64" i="13"/>
  <c r="L86" i="13"/>
  <c r="L102" i="13"/>
  <c r="P115" i="16"/>
  <c r="P113" i="16"/>
  <c r="S73" i="16" s="1"/>
  <c r="K37" i="13"/>
  <c r="L69" i="13"/>
  <c r="K75" i="13"/>
  <c r="L3" i="13"/>
  <c r="K34" i="13"/>
  <c r="K115" i="13"/>
  <c r="K35" i="13"/>
  <c r="L43" i="13"/>
  <c r="N44" i="13"/>
  <c r="L47" i="13"/>
  <c r="N48" i="13"/>
  <c r="L51" i="13"/>
  <c r="N52" i="13"/>
  <c r="L55" i="13"/>
  <c r="N56" i="13"/>
  <c r="L59" i="13"/>
  <c r="N60" i="13"/>
  <c r="L63" i="13"/>
  <c r="N64" i="13"/>
  <c r="L67" i="13"/>
  <c r="N68" i="13"/>
  <c r="K77" i="13"/>
  <c r="K116" i="13"/>
  <c r="K33" i="13"/>
  <c r="L45" i="13"/>
  <c r="L49" i="13"/>
  <c r="L53" i="13"/>
  <c r="L57" i="13"/>
  <c r="L61" i="13"/>
  <c r="L65" i="13"/>
  <c r="K73" i="13"/>
  <c r="K76" i="13"/>
  <c r="L28" i="13"/>
  <c r="L30" i="13"/>
  <c r="N43" i="13"/>
  <c r="L46" i="13"/>
  <c r="L50" i="13"/>
  <c r="L54" i="13"/>
  <c r="L58" i="13"/>
  <c r="L62" i="13"/>
  <c r="L66" i="13"/>
  <c r="L70" i="13"/>
  <c r="K113" i="13"/>
  <c r="C34" i="12"/>
  <c r="C33" i="12"/>
  <c r="D32" i="18" l="1"/>
  <c r="D112" i="18"/>
  <c r="N73" i="13"/>
  <c r="N51" i="18"/>
  <c r="D72" i="18"/>
  <c r="N54" i="18"/>
  <c r="N53" i="18"/>
  <c r="C33" i="13"/>
  <c r="O93" i="16" l="1"/>
  <c r="O70" i="16"/>
  <c r="O53" i="16"/>
  <c r="O13" i="16"/>
  <c r="K93" i="12"/>
  <c r="C93" i="18" s="1"/>
  <c r="K93" i="18" s="1"/>
  <c r="K53" i="12"/>
  <c r="C53" i="18" s="1"/>
  <c r="K53" i="18" s="1"/>
  <c r="K13" i="12"/>
  <c r="C13" i="18" s="1"/>
  <c r="K13" i="18" s="1"/>
  <c r="W53" i="18" l="1"/>
  <c r="N53" i="12"/>
  <c r="H77" i="16"/>
  <c r="G77" i="16"/>
  <c r="F77" i="16"/>
  <c r="E77" i="16"/>
  <c r="D77" i="16"/>
  <c r="C77" i="16"/>
  <c r="H76" i="16"/>
  <c r="G76" i="16"/>
  <c r="F76" i="16"/>
  <c r="E76" i="16"/>
  <c r="D76" i="16"/>
  <c r="C76" i="16"/>
  <c r="H75" i="16"/>
  <c r="G75" i="16"/>
  <c r="F75" i="16"/>
  <c r="E75" i="16"/>
  <c r="D75" i="16"/>
  <c r="C75" i="16"/>
  <c r="H74" i="16"/>
  <c r="G74" i="16"/>
  <c r="F74" i="16"/>
  <c r="E74" i="16"/>
  <c r="C74" i="16"/>
  <c r="H73" i="16"/>
  <c r="G73" i="16"/>
  <c r="F73" i="16"/>
  <c r="E73" i="16"/>
  <c r="C73" i="16"/>
  <c r="F117" i="12" l="1"/>
  <c r="E117" i="12"/>
  <c r="D117" i="12"/>
  <c r="C117" i="12"/>
  <c r="F116" i="12"/>
  <c r="E116" i="12"/>
  <c r="D116" i="12"/>
  <c r="C116" i="12"/>
  <c r="F115" i="12"/>
  <c r="E115" i="12"/>
  <c r="D115" i="12"/>
  <c r="C115" i="12"/>
  <c r="F114" i="12"/>
  <c r="E114" i="12"/>
  <c r="D114" i="12"/>
  <c r="C114" i="12"/>
  <c r="F113" i="12"/>
  <c r="E113" i="12"/>
  <c r="D113" i="12"/>
  <c r="C113" i="12"/>
  <c r="K110" i="12"/>
  <c r="C110" i="18" s="1"/>
  <c r="K110" i="18" s="1"/>
  <c r="K109" i="12"/>
  <c r="C109" i="18" s="1"/>
  <c r="K109" i="18" s="1"/>
  <c r="K108" i="12"/>
  <c r="C108" i="18" s="1"/>
  <c r="K108" i="18" s="1"/>
  <c r="K107" i="12"/>
  <c r="C107" i="18" s="1"/>
  <c r="K107" i="18" s="1"/>
  <c r="K106" i="12"/>
  <c r="C106" i="18" s="1"/>
  <c r="K106" i="18" s="1"/>
  <c r="K105" i="12"/>
  <c r="C105" i="18" s="1"/>
  <c r="K105" i="18" s="1"/>
  <c r="K104" i="12"/>
  <c r="C104" i="18" s="1"/>
  <c r="K104" i="18" s="1"/>
  <c r="K103" i="12"/>
  <c r="C103" i="18" s="1"/>
  <c r="K103" i="18" s="1"/>
  <c r="K102" i="12"/>
  <c r="C102" i="18" s="1"/>
  <c r="K102" i="18" s="1"/>
  <c r="K101" i="12"/>
  <c r="C101" i="18" s="1"/>
  <c r="K101" i="18" s="1"/>
  <c r="K100" i="12"/>
  <c r="C100" i="18" s="1"/>
  <c r="K100" i="18" s="1"/>
  <c r="K99" i="12"/>
  <c r="C99" i="18" s="1"/>
  <c r="K99" i="18" s="1"/>
  <c r="K98" i="12"/>
  <c r="C98" i="18" s="1"/>
  <c r="K98" i="18" s="1"/>
  <c r="K97" i="12"/>
  <c r="C97" i="18" s="1"/>
  <c r="K97" i="18" s="1"/>
  <c r="K96" i="12"/>
  <c r="C96" i="18" s="1"/>
  <c r="K96" i="18" s="1"/>
  <c r="K95" i="12"/>
  <c r="C95" i="18" s="1"/>
  <c r="K95" i="18" s="1"/>
  <c r="K94" i="12"/>
  <c r="C94" i="18" s="1"/>
  <c r="K94" i="18" s="1"/>
  <c r="K92" i="12"/>
  <c r="C92" i="18" s="1"/>
  <c r="K92" i="18" s="1"/>
  <c r="K91" i="12"/>
  <c r="C91" i="18" s="1"/>
  <c r="K91" i="18" s="1"/>
  <c r="K90" i="12"/>
  <c r="C90" i="18" s="1"/>
  <c r="K90" i="18" s="1"/>
  <c r="K89" i="12"/>
  <c r="C89" i="18" s="1"/>
  <c r="K89" i="18" s="1"/>
  <c r="K88" i="12"/>
  <c r="C88" i="18" s="1"/>
  <c r="K88" i="18" s="1"/>
  <c r="K87" i="12"/>
  <c r="C87" i="18" s="1"/>
  <c r="K87" i="18" s="1"/>
  <c r="K86" i="12"/>
  <c r="C86" i="18" s="1"/>
  <c r="K86" i="18" s="1"/>
  <c r="K85" i="12"/>
  <c r="C85" i="18" s="1"/>
  <c r="K85" i="18" s="1"/>
  <c r="K84" i="12"/>
  <c r="C84" i="18" s="1"/>
  <c r="K84" i="18" s="1"/>
  <c r="K83" i="12"/>
  <c r="C83" i="18" s="1"/>
  <c r="F77" i="12"/>
  <c r="E77" i="12"/>
  <c r="D77" i="12"/>
  <c r="C77" i="12"/>
  <c r="F76" i="12"/>
  <c r="E76" i="12"/>
  <c r="D76" i="12"/>
  <c r="C76" i="12"/>
  <c r="F75" i="12"/>
  <c r="E75" i="12"/>
  <c r="D75" i="12"/>
  <c r="C75" i="12"/>
  <c r="F74" i="12"/>
  <c r="E74" i="12"/>
  <c r="D74" i="12"/>
  <c r="C74" i="12"/>
  <c r="F73" i="12"/>
  <c r="E73" i="12"/>
  <c r="D73" i="12"/>
  <c r="C73" i="12"/>
  <c r="K70" i="12"/>
  <c r="C70" i="18" s="1"/>
  <c r="K70" i="18" s="1"/>
  <c r="K69" i="12"/>
  <c r="C69" i="18" s="1"/>
  <c r="K69" i="18" s="1"/>
  <c r="K68" i="12"/>
  <c r="C68" i="18" s="1"/>
  <c r="K68" i="18" s="1"/>
  <c r="K67" i="12"/>
  <c r="C67" i="18" s="1"/>
  <c r="K67" i="18" s="1"/>
  <c r="K66" i="12"/>
  <c r="C66" i="18" s="1"/>
  <c r="K66" i="18" s="1"/>
  <c r="K65" i="12"/>
  <c r="C65" i="18" s="1"/>
  <c r="K65" i="18" s="1"/>
  <c r="K64" i="12"/>
  <c r="C64" i="18" s="1"/>
  <c r="K64" i="18" s="1"/>
  <c r="K63" i="12"/>
  <c r="C63" i="18" s="1"/>
  <c r="K63" i="18" s="1"/>
  <c r="K62" i="12"/>
  <c r="C62" i="18" s="1"/>
  <c r="K62" i="18" s="1"/>
  <c r="K61" i="12"/>
  <c r="C61" i="18" s="1"/>
  <c r="K61" i="18" s="1"/>
  <c r="K60" i="12"/>
  <c r="C60" i="18" s="1"/>
  <c r="K60" i="18" s="1"/>
  <c r="K59" i="12"/>
  <c r="C59" i="18" s="1"/>
  <c r="K59" i="18" s="1"/>
  <c r="K58" i="12"/>
  <c r="C58" i="18" s="1"/>
  <c r="K58" i="18" s="1"/>
  <c r="K57" i="12"/>
  <c r="C57" i="18" s="1"/>
  <c r="K57" i="18" s="1"/>
  <c r="K56" i="12"/>
  <c r="C56" i="18" s="1"/>
  <c r="K56" i="18" s="1"/>
  <c r="K55" i="12"/>
  <c r="C55" i="18" s="1"/>
  <c r="K55" i="18" s="1"/>
  <c r="K54" i="12"/>
  <c r="C54" i="18" s="1"/>
  <c r="K54" i="18" s="1"/>
  <c r="K52" i="12"/>
  <c r="C52" i="18" s="1"/>
  <c r="K52" i="18" s="1"/>
  <c r="K51" i="12"/>
  <c r="C51" i="18" s="1"/>
  <c r="K51" i="18" s="1"/>
  <c r="K50" i="12"/>
  <c r="C50" i="18" s="1"/>
  <c r="K50" i="18" s="1"/>
  <c r="K49" i="12"/>
  <c r="C49" i="18" s="1"/>
  <c r="K49" i="18" s="1"/>
  <c r="K48" i="12"/>
  <c r="C48" i="18" s="1"/>
  <c r="K48" i="18" s="1"/>
  <c r="K47" i="12"/>
  <c r="C47" i="18" s="1"/>
  <c r="K47" i="18" s="1"/>
  <c r="K46" i="12"/>
  <c r="C46" i="18" s="1"/>
  <c r="K46" i="18" s="1"/>
  <c r="K45" i="12"/>
  <c r="C45" i="18" s="1"/>
  <c r="K45" i="18" s="1"/>
  <c r="K44" i="12"/>
  <c r="C44" i="18" s="1"/>
  <c r="K44" i="18" s="1"/>
  <c r="K43" i="12"/>
  <c r="C43" i="18" s="1"/>
  <c r="F37" i="12"/>
  <c r="E37" i="12"/>
  <c r="D37" i="12"/>
  <c r="C37" i="12"/>
  <c r="F36" i="12"/>
  <c r="E36" i="12"/>
  <c r="D36" i="12"/>
  <c r="C36" i="12"/>
  <c r="F35" i="12"/>
  <c r="E35" i="12"/>
  <c r="D35" i="12"/>
  <c r="C35" i="12"/>
  <c r="F34" i="12"/>
  <c r="E34" i="12"/>
  <c r="D34" i="12"/>
  <c r="F33" i="12"/>
  <c r="E33" i="12"/>
  <c r="D33" i="12"/>
  <c r="K30" i="12"/>
  <c r="C30" i="18" s="1"/>
  <c r="K30" i="18" s="1"/>
  <c r="K29" i="12"/>
  <c r="C29" i="18" s="1"/>
  <c r="K29" i="18" s="1"/>
  <c r="K28" i="12"/>
  <c r="C28" i="18" s="1"/>
  <c r="K28" i="18" s="1"/>
  <c r="K27" i="12"/>
  <c r="C27" i="18" s="1"/>
  <c r="K27" i="18" s="1"/>
  <c r="K26" i="12"/>
  <c r="C26" i="18" s="1"/>
  <c r="K26" i="18" s="1"/>
  <c r="K25" i="12"/>
  <c r="C25" i="18" s="1"/>
  <c r="K25" i="18" s="1"/>
  <c r="K24" i="12"/>
  <c r="C24" i="18" s="1"/>
  <c r="K24" i="18" s="1"/>
  <c r="K23" i="12"/>
  <c r="C23" i="18" s="1"/>
  <c r="K23" i="18" s="1"/>
  <c r="K22" i="12"/>
  <c r="C22" i="18" s="1"/>
  <c r="K22" i="18" s="1"/>
  <c r="K21" i="12"/>
  <c r="C21" i="18" s="1"/>
  <c r="K21" i="18" s="1"/>
  <c r="K20" i="12"/>
  <c r="C20" i="18" s="1"/>
  <c r="K20" i="18" s="1"/>
  <c r="K19" i="12"/>
  <c r="C19" i="18" s="1"/>
  <c r="K19" i="18" s="1"/>
  <c r="K18" i="12"/>
  <c r="C18" i="18" s="1"/>
  <c r="K18" i="18" s="1"/>
  <c r="K17" i="12"/>
  <c r="C17" i="18" s="1"/>
  <c r="K17" i="18" s="1"/>
  <c r="K16" i="12"/>
  <c r="C16" i="18" s="1"/>
  <c r="K16" i="18" s="1"/>
  <c r="K15" i="12"/>
  <c r="C15" i="18" s="1"/>
  <c r="K15" i="18" s="1"/>
  <c r="K14" i="12"/>
  <c r="C14" i="18" s="1"/>
  <c r="K14" i="18" s="1"/>
  <c r="K12" i="12"/>
  <c r="C12" i="18" s="1"/>
  <c r="K12" i="18" s="1"/>
  <c r="K11" i="12"/>
  <c r="C11" i="18" s="1"/>
  <c r="K11" i="18" s="1"/>
  <c r="K10" i="12"/>
  <c r="C10" i="18" s="1"/>
  <c r="K10" i="18" s="1"/>
  <c r="K9" i="12"/>
  <c r="C9" i="18" s="1"/>
  <c r="K9" i="18" s="1"/>
  <c r="K8" i="12"/>
  <c r="C8" i="18" s="1"/>
  <c r="K8" i="18" s="1"/>
  <c r="K7" i="12"/>
  <c r="C7" i="18" s="1"/>
  <c r="K7" i="18" s="1"/>
  <c r="K6" i="12"/>
  <c r="C6" i="18" s="1"/>
  <c r="K6" i="18" s="1"/>
  <c r="K5" i="12"/>
  <c r="C5" i="18" s="1"/>
  <c r="K5" i="18" s="1"/>
  <c r="K4" i="12"/>
  <c r="C4" i="18" s="1"/>
  <c r="K4" i="18" s="1"/>
  <c r="K3" i="12"/>
  <c r="C3" i="18" s="1"/>
  <c r="M6" i="18" l="1"/>
  <c r="M58" i="18"/>
  <c r="M122" i="18"/>
  <c r="M74" i="18"/>
  <c r="M123" i="18"/>
  <c r="M51" i="18"/>
  <c r="C72" i="18"/>
  <c r="K43" i="18"/>
  <c r="L70" i="18" s="1"/>
  <c r="M18" i="18"/>
  <c r="M26" i="18"/>
  <c r="M52" i="18"/>
  <c r="M61" i="18"/>
  <c r="M69" i="18"/>
  <c r="M76" i="18"/>
  <c r="M102" i="18"/>
  <c r="M110" i="18"/>
  <c r="M117" i="18"/>
  <c r="M125" i="18"/>
  <c r="M23" i="18"/>
  <c r="M66" i="18"/>
  <c r="M114" i="18"/>
  <c r="M16" i="18"/>
  <c r="M115" i="18"/>
  <c r="M17" i="18"/>
  <c r="M60" i="18"/>
  <c r="M116" i="18"/>
  <c r="M10" i="18"/>
  <c r="M19" i="18"/>
  <c r="M27" i="18"/>
  <c r="M53" i="18"/>
  <c r="M54" i="18"/>
  <c r="M62" i="18"/>
  <c r="M70" i="18"/>
  <c r="M77" i="18"/>
  <c r="M103" i="18"/>
  <c r="M118" i="18"/>
  <c r="M15" i="18"/>
  <c r="M73" i="18"/>
  <c r="M25" i="18"/>
  <c r="M68" i="18"/>
  <c r="M109" i="18"/>
  <c r="M9" i="18"/>
  <c r="M11" i="18"/>
  <c r="M28" i="18"/>
  <c r="M55" i="18"/>
  <c r="M63" i="18"/>
  <c r="W55" i="18"/>
  <c r="M104" i="18"/>
  <c r="M111" i="18"/>
  <c r="M119" i="18"/>
  <c r="M24" i="18"/>
  <c r="M67" i="18"/>
  <c r="M108" i="18"/>
  <c r="M8" i="18"/>
  <c r="M75" i="18"/>
  <c r="M124" i="18"/>
  <c r="M3" i="18"/>
  <c r="C32" i="18"/>
  <c r="K3" i="18"/>
  <c r="M20" i="18"/>
  <c r="M4" i="18"/>
  <c r="M12" i="18"/>
  <c r="M21" i="18"/>
  <c r="M29" i="18"/>
  <c r="M56" i="18"/>
  <c r="M64" i="18"/>
  <c r="M71" i="18"/>
  <c r="M105" i="18"/>
  <c r="M112" i="18"/>
  <c r="M120" i="18"/>
  <c r="M107" i="18"/>
  <c r="M7" i="18"/>
  <c r="M59" i="18"/>
  <c r="M100" i="18"/>
  <c r="C112" i="18"/>
  <c r="K83" i="18"/>
  <c r="M101" i="18"/>
  <c r="M5" i="18"/>
  <c r="M14" i="18"/>
  <c r="M22" i="18"/>
  <c r="M30" i="18"/>
  <c r="M57" i="18"/>
  <c r="M65" i="18"/>
  <c r="M72" i="18"/>
  <c r="M106" i="18"/>
  <c r="M113" i="18"/>
  <c r="M121" i="18"/>
  <c r="N47" i="12"/>
  <c r="N56" i="12"/>
  <c r="N44" i="12"/>
  <c r="N52" i="12"/>
  <c r="N61" i="12"/>
  <c r="N50" i="12"/>
  <c r="N59" i="12"/>
  <c r="N51" i="12"/>
  <c r="N60" i="12"/>
  <c r="N45" i="12"/>
  <c r="N54" i="12"/>
  <c r="N46" i="12"/>
  <c r="N55" i="12"/>
  <c r="N48" i="12"/>
  <c r="N57" i="12"/>
  <c r="N49" i="12"/>
  <c r="N58" i="12"/>
  <c r="N65" i="12"/>
  <c r="N62" i="12"/>
  <c r="N66" i="12"/>
  <c r="N63" i="12"/>
  <c r="N67" i="12"/>
  <c r="N64" i="12"/>
  <c r="N68" i="12"/>
  <c r="N69" i="12"/>
  <c r="L93" i="12"/>
  <c r="L53" i="12"/>
  <c r="L13" i="12"/>
  <c r="N43" i="12"/>
  <c r="N70" i="12"/>
  <c r="L4" i="12"/>
  <c r="L84" i="12"/>
  <c r="L17" i="12"/>
  <c r="L6" i="12"/>
  <c r="L15" i="12"/>
  <c r="L23" i="12"/>
  <c r="K34" i="12"/>
  <c r="L7" i="12"/>
  <c r="L11" i="12"/>
  <c r="K74" i="12"/>
  <c r="L47" i="12"/>
  <c r="K117" i="12"/>
  <c r="L87" i="12"/>
  <c r="L91" i="12"/>
  <c r="L96" i="12"/>
  <c r="L100" i="12"/>
  <c r="L104" i="12"/>
  <c r="L108" i="12"/>
  <c r="L12" i="12"/>
  <c r="L21" i="12"/>
  <c r="L25" i="12"/>
  <c r="L29" i="12"/>
  <c r="L88" i="12"/>
  <c r="L9" i="12"/>
  <c r="L45" i="12"/>
  <c r="L49" i="12"/>
  <c r="L85" i="12"/>
  <c r="L89" i="12"/>
  <c r="L94" i="12"/>
  <c r="L98" i="12"/>
  <c r="L102" i="12"/>
  <c r="L106" i="12"/>
  <c r="L110" i="12"/>
  <c r="L8" i="12"/>
  <c r="L5" i="12"/>
  <c r="L10" i="12"/>
  <c r="L19" i="12"/>
  <c r="L27" i="12"/>
  <c r="L86" i="12"/>
  <c r="L90" i="12"/>
  <c r="K35" i="12"/>
  <c r="L43" i="12"/>
  <c r="L54" i="12"/>
  <c r="L68" i="12"/>
  <c r="K36" i="12"/>
  <c r="K75" i="12"/>
  <c r="L83" i="12"/>
  <c r="K114" i="12"/>
  <c r="K33" i="12"/>
  <c r="K37" i="12"/>
  <c r="L44" i="12"/>
  <c r="L46" i="12"/>
  <c r="L48" i="12"/>
  <c r="L50" i="12"/>
  <c r="L52" i="12"/>
  <c r="L55" i="12"/>
  <c r="L57" i="12"/>
  <c r="L59" i="12"/>
  <c r="L61" i="12"/>
  <c r="L63" i="12"/>
  <c r="L65" i="12"/>
  <c r="L67" i="12"/>
  <c r="L69" i="12"/>
  <c r="K76" i="12"/>
  <c r="K115" i="12"/>
  <c r="L3" i="12"/>
  <c r="L14" i="12"/>
  <c r="L16" i="12"/>
  <c r="L18" i="12"/>
  <c r="L20" i="12"/>
  <c r="L22" i="12"/>
  <c r="L24" i="12"/>
  <c r="L26" i="12"/>
  <c r="L28" i="12"/>
  <c r="L30" i="12"/>
  <c r="K73" i="12"/>
  <c r="K77" i="12"/>
  <c r="L92" i="12"/>
  <c r="L95" i="12"/>
  <c r="L97" i="12"/>
  <c r="L99" i="12"/>
  <c r="L101" i="12"/>
  <c r="L103" i="12"/>
  <c r="L105" i="12"/>
  <c r="L107" i="12"/>
  <c r="L109" i="12"/>
  <c r="K116" i="12"/>
  <c r="L51" i="12"/>
  <c r="L56" i="12"/>
  <c r="L58" i="12"/>
  <c r="L60" i="12"/>
  <c r="L62" i="12"/>
  <c r="L64" i="12"/>
  <c r="L66" i="12"/>
  <c r="L70" i="12"/>
  <c r="K113" i="12"/>
  <c r="L95" i="18" l="1"/>
  <c r="L64" i="18"/>
  <c r="L21" i="18"/>
  <c r="Q30" i="18"/>
  <c r="R30" i="18" s="1"/>
  <c r="Q101" i="18"/>
  <c r="R101" i="18" s="1"/>
  <c r="L3" i="18"/>
  <c r="K32" i="18"/>
  <c r="L13" i="18"/>
  <c r="Q119" i="18"/>
  <c r="L67" i="18"/>
  <c r="L65" i="18"/>
  <c r="Q107" i="18"/>
  <c r="R107" i="18" s="1"/>
  <c r="L96" i="18"/>
  <c r="W56" i="18"/>
  <c r="Q15" i="18"/>
  <c r="L27" i="18"/>
  <c r="L102" i="18"/>
  <c r="W62" i="18"/>
  <c r="L105" i="18"/>
  <c r="W65" i="18"/>
  <c r="L28" i="18"/>
  <c r="L62" i="18"/>
  <c r="Q27" i="18"/>
  <c r="R27" i="18" s="1"/>
  <c r="Q114" i="18"/>
  <c r="R114" i="18" s="1"/>
  <c r="Q18" i="18"/>
  <c r="R18" i="18" s="1"/>
  <c r="W66" i="18"/>
  <c r="L106" i="18"/>
  <c r="L57" i="18"/>
  <c r="L14" i="18"/>
  <c r="Q100" i="18"/>
  <c r="R100" i="18" s="1"/>
  <c r="Q120" i="18"/>
  <c r="R120" i="18" s="1"/>
  <c r="Q64" i="18"/>
  <c r="R64" i="18" s="1"/>
  <c r="Q12" i="18"/>
  <c r="R12" i="18" s="1"/>
  <c r="W69" i="18"/>
  <c r="L109" i="18"/>
  <c r="L59" i="18"/>
  <c r="W47" i="18"/>
  <c r="L87" i="18"/>
  <c r="Q28" i="18"/>
  <c r="Q68" i="18"/>
  <c r="R68" i="18" s="1"/>
  <c r="Q118" i="18"/>
  <c r="R118" i="18" s="1"/>
  <c r="Q70" i="18"/>
  <c r="L19" i="18"/>
  <c r="L17" i="18"/>
  <c r="L58" i="18"/>
  <c r="L94" i="18"/>
  <c r="W54" i="18"/>
  <c r="L52" i="18"/>
  <c r="K72" i="18"/>
  <c r="L43" i="18"/>
  <c r="L53" i="18"/>
  <c r="Q122" i="18"/>
  <c r="R122" i="18" s="1"/>
  <c r="L90" i="18"/>
  <c r="W50" i="18"/>
  <c r="L46" i="18"/>
  <c r="Q16" i="18"/>
  <c r="R16" i="18" s="1"/>
  <c r="L22" i="18"/>
  <c r="Q71" i="18"/>
  <c r="R71" i="18" s="1"/>
  <c r="Q55" i="18"/>
  <c r="R55" i="18" s="1"/>
  <c r="L61" i="18"/>
  <c r="L12" i="18"/>
  <c r="Q111" i="18"/>
  <c r="R111" i="18" s="1"/>
  <c r="W67" i="18"/>
  <c r="L107" i="18"/>
  <c r="Q121" i="18"/>
  <c r="R121" i="18" s="1"/>
  <c r="Q65" i="18"/>
  <c r="R65" i="18" s="1"/>
  <c r="Q14" i="18"/>
  <c r="R14" i="18" s="1"/>
  <c r="L50" i="18"/>
  <c r="L97" i="18"/>
  <c r="W57" i="18"/>
  <c r="L47" i="18"/>
  <c r="L4" i="18"/>
  <c r="Q124" i="18"/>
  <c r="R124" i="18" s="1"/>
  <c r="Q67" i="18"/>
  <c r="Q104" i="18"/>
  <c r="R104" i="18" s="1"/>
  <c r="L11" i="18"/>
  <c r="L25" i="18"/>
  <c r="L54" i="18"/>
  <c r="Q19" i="18"/>
  <c r="R19" i="18" s="1"/>
  <c r="Q17" i="18"/>
  <c r="R17" i="18" s="1"/>
  <c r="Q66" i="18"/>
  <c r="R66" i="18" s="1"/>
  <c r="Q110" i="18"/>
  <c r="R110" i="18" s="1"/>
  <c r="Q61" i="18"/>
  <c r="R61" i="18" s="1"/>
  <c r="L49" i="18"/>
  <c r="Q8" i="18"/>
  <c r="R8" i="18" s="1"/>
  <c r="L92" i="18"/>
  <c r="W52" i="18"/>
  <c r="Q125" i="18"/>
  <c r="R125" i="18" s="1"/>
  <c r="Q21" i="18"/>
  <c r="L18" i="18"/>
  <c r="Q108" i="18"/>
  <c r="R108" i="18" s="1"/>
  <c r="Q117" i="18"/>
  <c r="R117" i="18" s="1"/>
  <c r="L98" i="18"/>
  <c r="W58" i="18"/>
  <c r="L48" i="18"/>
  <c r="L5" i="18"/>
  <c r="Q59" i="18"/>
  <c r="R59" i="18" s="1"/>
  <c r="Q112" i="18"/>
  <c r="R112" i="18" s="1"/>
  <c r="Q56" i="18"/>
  <c r="R56" i="18" s="1"/>
  <c r="Q4" i="18"/>
  <c r="R4" i="18" s="1"/>
  <c r="L68" i="18"/>
  <c r="L24" i="18"/>
  <c r="L63" i="18"/>
  <c r="Q11" i="18"/>
  <c r="R11" i="18" s="1"/>
  <c r="Q25" i="18"/>
  <c r="Q62" i="18"/>
  <c r="R62" i="18" s="1"/>
  <c r="L10" i="18"/>
  <c r="L100" i="18"/>
  <c r="W60" i="18"/>
  <c r="L23" i="18"/>
  <c r="L85" i="18"/>
  <c r="W45" i="18"/>
  <c r="L44" i="18"/>
  <c r="Q51" i="18"/>
  <c r="R51" i="18" s="1"/>
  <c r="Q58" i="18"/>
  <c r="R58" i="18" s="1"/>
  <c r="L15" i="18"/>
  <c r="Q53" i="18"/>
  <c r="Q116" i="18"/>
  <c r="R116" i="18" s="1"/>
  <c r="Q26" i="18"/>
  <c r="R26" i="18" s="1"/>
  <c r="K112" i="18"/>
  <c r="W43" i="18"/>
  <c r="L83" i="18"/>
  <c r="L93" i="18"/>
  <c r="W51" i="18"/>
  <c r="L91" i="18"/>
  <c r="Q109" i="18"/>
  <c r="R109" i="18" s="1"/>
  <c r="Q77" i="18"/>
  <c r="R77" i="18" s="1"/>
  <c r="L51" i="18"/>
  <c r="Q74" i="18"/>
  <c r="R74" i="18" s="1"/>
  <c r="L56" i="18"/>
  <c r="L60" i="18"/>
  <c r="W63" i="18"/>
  <c r="L103" i="18"/>
  <c r="Q69" i="18"/>
  <c r="R69" i="18" s="1"/>
  <c r="Q113" i="18"/>
  <c r="R113" i="18" s="1"/>
  <c r="Q57" i="18"/>
  <c r="R57" i="18" s="1"/>
  <c r="Q5" i="18"/>
  <c r="R5" i="18" s="1"/>
  <c r="L7" i="18"/>
  <c r="L88" i="18"/>
  <c r="W48" i="18"/>
  <c r="L29" i="18"/>
  <c r="L20" i="18"/>
  <c r="Q75" i="18"/>
  <c r="R75" i="18" s="1"/>
  <c r="Q24" i="18"/>
  <c r="R24" i="18" s="1"/>
  <c r="L55" i="18"/>
  <c r="L9" i="18"/>
  <c r="L66" i="18"/>
  <c r="L86" i="18"/>
  <c r="W46" i="18"/>
  <c r="L45" i="18"/>
  <c r="Q10" i="18"/>
  <c r="R10" i="18" s="1"/>
  <c r="Q115" i="18"/>
  <c r="Q23" i="18"/>
  <c r="R23" i="18" s="1"/>
  <c r="Q102" i="18"/>
  <c r="R102" i="18" s="1"/>
  <c r="Q52" i="18"/>
  <c r="R52" i="18" s="1"/>
  <c r="L108" i="18"/>
  <c r="W68" i="18"/>
  <c r="L6" i="18"/>
  <c r="Q106" i="18"/>
  <c r="R106" i="18" s="1"/>
  <c r="Q76" i="18"/>
  <c r="R76" i="18" s="1"/>
  <c r="W59" i="18"/>
  <c r="L99" i="18"/>
  <c r="Q72" i="18"/>
  <c r="R72" i="18" s="1"/>
  <c r="Q22" i="18"/>
  <c r="R22" i="18" s="1"/>
  <c r="Q3" i="18"/>
  <c r="R3" i="18" s="1"/>
  <c r="Q60" i="18"/>
  <c r="R60" i="18" s="1"/>
  <c r="L89" i="18"/>
  <c r="W49" i="18"/>
  <c r="L30" i="18"/>
  <c r="L84" i="18"/>
  <c r="W44" i="18"/>
  <c r="Q7" i="18"/>
  <c r="R7" i="18" s="1"/>
  <c r="Q105" i="18"/>
  <c r="Q29" i="18"/>
  <c r="R29" i="18" s="1"/>
  <c r="Q20" i="18"/>
  <c r="R20" i="18" s="1"/>
  <c r="L8" i="18"/>
  <c r="L104" i="18"/>
  <c r="W64" i="18"/>
  <c r="Q63" i="18"/>
  <c r="R63" i="18" s="1"/>
  <c r="Q9" i="18"/>
  <c r="R9" i="18" s="1"/>
  <c r="Q73" i="18"/>
  <c r="R73" i="18" s="1"/>
  <c r="Q103" i="18"/>
  <c r="R103" i="18" s="1"/>
  <c r="Q54" i="18"/>
  <c r="R54" i="18" s="1"/>
  <c r="L101" i="18"/>
  <c r="W61" i="18"/>
  <c r="L16" i="18"/>
  <c r="L110" i="18"/>
  <c r="W70" i="18"/>
  <c r="L69" i="18"/>
  <c r="L26" i="18"/>
  <c r="Q123" i="18"/>
  <c r="R123" i="18" s="1"/>
  <c r="Q6" i="18"/>
  <c r="R6" i="18" s="1"/>
  <c r="N73" i="12"/>
  <c r="F117" i="13"/>
  <c r="E117" i="13"/>
  <c r="D117" i="13"/>
  <c r="C117" i="13"/>
  <c r="F116" i="13"/>
  <c r="E116" i="13"/>
  <c r="D116" i="13"/>
  <c r="C116" i="13"/>
  <c r="F115" i="13"/>
  <c r="E115" i="13"/>
  <c r="D115" i="13"/>
  <c r="C115" i="13"/>
  <c r="F114" i="13"/>
  <c r="E114" i="13"/>
  <c r="C114" i="13"/>
  <c r="F113" i="13"/>
  <c r="E113" i="13"/>
  <c r="C113" i="13"/>
  <c r="F77" i="13"/>
  <c r="E77" i="13"/>
  <c r="D77" i="13"/>
  <c r="C77" i="13"/>
  <c r="F76" i="13"/>
  <c r="E76" i="13"/>
  <c r="D76" i="13"/>
  <c r="C76" i="13"/>
  <c r="F75" i="13"/>
  <c r="E75" i="13"/>
  <c r="D75" i="13"/>
  <c r="C75" i="13"/>
  <c r="F74" i="13"/>
  <c r="E74" i="13"/>
  <c r="C74" i="13"/>
  <c r="F73" i="13"/>
  <c r="E73" i="13"/>
  <c r="C73" i="13"/>
  <c r="F37" i="13"/>
  <c r="E37" i="13"/>
  <c r="D37" i="13"/>
  <c r="C37" i="13"/>
  <c r="F36" i="13"/>
  <c r="E36" i="13"/>
  <c r="D36" i="13"/>
  <c r="C36" i="13"/>
  <c r="F35" i="13"/>
  <c r="E35" i="13"/>
  <c r="D35" i="13"/>
  <c r="C35" i="13"/>
  <c r="F34" i="13"/>
  <c r="E34" i="13"/>
  <c r="C34" i="13"/>
  <c r="F33" i="13"/>
  <c r="E33" i="13"/>
  <c r="H117" i="16"/>
  <c r="G117" i="16"/>
  <c r="F117" i="16"/>
  <c r="E117" i="16"/>
  <c r="D117" i="16"/>
  <c r="C117" i="16"/>
  <c r="H116" i="16"/>
  <c r="F116" i="16"/>
  <c r="E116" i="16"/>
  <c r="D116" i="16"/>
  <c r="C116" i="16"/>
  <c r="H115" i="16"/>
  <c r="G115" i="16"/>
  <c r="F115" i="16"/>
  <c r="E115" i="16"/>
  <c r="D115" i="16"/>
  <c r="C115" i="16"/>
  <c r="H114" i="16"/>
  <c r="F114" i="16"/>
  <c r="E114" i="16"/>
  <c r="C114" i="16"/>
  <c r="H113" i="16"/>
  <c r="G113" i="16"/>
  <c r="F113" i="16"/>
  <c r="E113" i="16"/>
  <c r="C113" i="16"/>
  <c r="O110" i="16"/>
  <c r="O109" i="16"/>
  <c r="O108" i="16"/>
  <c r="O107" i="16"/>
  <c r="O106" i="16"/>
  <c r="O105" i="16"/>
  <c r="O104" i="16"/>
  <c r="O103" i="16"/>
  <c r="O102" i="16"/>
  <c r="O101" i="16"/>
  <c r="O100" i="16"/>
  <c r="O99" i="16"/>
  <c r="O98" i="16"/>
  <c r="O97" i="16"/>
  <c r="O96" i="16"/>
  <c r="O95" i="16"/>
  <c r="O94" i="16"/>
  <c r="O92" i="16"/>
  <c r="O91" i="16"/>
  <c r="O90" i="16"/>
  <c r="O89" i="16"/>
  <c r="O88" i="16"/>
  <c r="O87" i="16"/>
  <c r="O86" i="16"/>
  <c r="O85" i="16"/>
  <c r="O84" i="16"/>
  <c r="O83" i="16"/>
  <c r="O69" i="16"/>
  <c r="O68" i="16"/>
  <c r="O67" i="16"/>
  <c r="O66" i="16"/>
  <c r="O65" i="16"/>
  <c r="O64" i="16"/>
  <c r="O63" i="16"/>
  <c r="O62" i="16"/>
  <c r="O61" i="16"/>
  <c r="O60" i="16"/>
  <c r="O59" i="16"/>
  <c r="O58" i="16"/>
  <c r="O57" i="16"/>
  <c r="O56" i="16"/>
  <c r="O55" i="16"/>
  <c r="O54" i="16"/>
  <c r="O52" i="16"/>
  <c r="O51" i="16"/>
  <c r="O50" i="16"/>
  <c r="O49" i="16"/>
  <c r="O48" i="16"/>
  <c r="O47" i="16"/>
  <c r="O46" i="16"/>
  <c r="O45" i="16"/>
  <c r="O44" i="16"/>
  <c r="O43" i="16"/>
  <c r="H37" i="16"/>
  <c r="F37" i="16"/>
  <c r="E37" i="16"/>
  <c r="D37" i="16"/>
  <c r="C37" i="16"/>
  <c r="H36" i="16"/>
  <c r="F36" i="16"/>
  <c r="E36" i="16"/>
  <c r="D36" i="16"/>
  <c r="C36" i="16"/>
  <c r="H35" i="16"/>
  <c r="F35" i="16"/>
  <c r="E35" i="16"/>
  <c r="D35" i="16"/>
  <c r="C35" i="16"/>
  <c r="H34" i="16"/>
  <c r="F34" i="16"/>
  <c r="E34" i="16"/>
  <c r="C34" i="16"/>
  <c r="H33" i="16"/>
  <c r="F33" i="16"/>
  <c r="E33" i="16"/>
  <c r="C33" i="16"/>
  <c r="O30" i="16"/>
  <c r="O29" i="16"/>
  <c r="O28" i="16"/>
  <c r="O27" i="16"/>
  <c r="O26" i="16"/>
  <c r="O25" i="16"/>
  <c r="O24" i="16"/>
  <c r="O23" i="16"/>
  <c r="O22" i="16"/>
  <c r="O21" i="16"/>
  <c r="O20" i="16"/>
  <c r="G37" i="16"/>
  <c r="O19" i="16"/>
  <c r="O18" i="16"/>
  <c r="O17" i="16"/>
  <c r="O16" i="16"/>
  <c r="O15" i="16"/>
  <c r="O14" i="16"/>
  <c r="O12" i="16"/>
  <c r="O11" i="16"/>
  <c r="O10" i="16"/>
  <c r="O9" i="16"/>
  <c r="O8" i="16"/>
  <c r="O7" i="16"/>
  <c r="O6" i="16"/>
  <c r="O5" i="16"/>
  <c r="O4" i="16"/>
  <c r="O3" i="16"/>
  <c r="W72" i="18" l="1"/>
  <c r="T105" i="18"/>
  <c r="U105" i="18"/>
  <c r="S105" i="18"/>
  <c r="U115" i="18"/>
  <c r="T115" i="18"/>
  <c r="S115" i="18"/>
  <c r="U67" i="18"/>
  <c r="T67" i="18"/>
  <c r="S67" i="18"/>
  <c r="T28" i="18"/>
  <c r="U28" i="18"/>
  <c r="S28" i="18"/>
  <c r="T103" i="18"/>
  <c r="U103" i="18"/>
  <c r="S103" i="18"/>
  <c r="U69" i="18"/>
  <c r="T69" i="18"/>
  <c r="S69" i="18"/>
  <c r="T61" i="18"/>
  <c r="S61" i="18"/>
  <c r="U61" i="18"/>
  <c r="T19" i="18"/>
  <c r="U19" i="18"/>
  <c r="S19" i="18"/>
  <c r="T14" i="18"/>
  <c r="U14" i="18"/>
  <c r="S14" i="18"/>
  <c r="T70" i="18"/>
  <c r="U70" i="18"/>
  <c r="S70" i="18"/>
  <c r="T64" i="18"/>
  <c r="U64" i="18"/>
  <c r="S64" i="18"/>
  <c r="T7" i="18"/>
  <c r="U7" i="18"/>
  <c r="S7" i="18"/>
  <c r="T76" i="18"/>
  <c r="U76" i="18"/>
  <c r="S76" i="18"/>
  <c r="T52" i="18"/>
  <c r="U52" i="18"/>
  <c r="S52" i="18"/>
  <c r="T10" i="18"/>
  <c r="U10" i="18"/>
  <c r="S10" i="18"/>
  <c r="T24" i="18"/>
  <c r="U24" i="18"/>
  <c r="S24" i="18"/>
  <c r="T77" i="18"/>
  <c r="U77" i="18"/>
  <c r="S77" i="18"/>
  <c r="T11" i="18"/>
  <c r="U11" i="18"/>
  <c r="S11" i="18"/>
  <c r="U125" i="18"/>
  <c r="T125" i="18"/>
  <c r="S125" i="18"/>
  <c r="U124" i="18"/>
  <c r="T124" i="18"/>
  <c r="S124" i="18"/>
  <c r="T16" i="18"/>
  <c r="U16" i="18"/>
  <c r="S16" i="18"/>
  <c r="R70" i="18"/>
  <c r="T60" i="18"/>
  <c r="U60" i="18"/>
  <c r="S60" i="18"/>
  <c r="T56" i="18"/>
  <c r="U56" i="18"/>
  <c r="S56" i="18"/>
  <c r="T111" i="18"/>
  <c r="U111" i="18"/>
  <c r="S111" i="18"/>
  <c r="T73" i="18"/>
  <c r="U73" i="18"/>
  <c r="S73" i="18"/>
  <c r="T3" i="18"/>
  <c r="U3" i="18"/>
  <c r="S3" i="18"/>
  <c r="U5" i="18"/>
  <c r="T5" i="18"/>
  <c r="S5" i="18"/>
  <c r="T58" i="18"/>
  <c r="U58" i="18"/>
  <c r="S58" i="18"/>
  <c r="T112" i="18"/>
  <c r="U112" i="18"/>
  <c r="S112" i="18"/>
  <c r="T117" i="18"/>
  <c r="U117" i="18"/>
  <c r="S117" i="18"/>
  <c r="T110" i="18"/>
  <c r="U110" i="18"/>
  <c r="S110" i="18"/>
  <c r="T65" i="18"/>
  <c r="U65" i="18"/>
  <c r="S65" i="18"/>
  <c r="T120" i="18"/>
  <c r="U120" i="18"/>
  <c r="S120" i="18"/>
  <c r="T18" i="18"/>
  <c r="U18" i="18"/>
  <c r="S18" i="18"/>
  <c r="T25" i="18"/>
  <c r="U25" i="18"/>
  <c r="S25" i="18"/>
  <c r="T119" i="18"/>
  <c r="U119" i="18"/>
  <c r="S119" i="18"/>
  <c r="T20" i="18"/>
  <c r="U20" i="18"/>
  <c r="S20" i="18"/>
  <c r="U109" i="18"/>
  <c r="T109" i="18"/>
  <c r="S109" i="18"/>
  <c r="T107" i="18"/>
  <c r="U107" i="18"/>
  <c r="S107" i="18"/>
  <c r="U9" i="18"/>
  <c r="T9" i="18"/>
  <c r="S9" i="18"/>
  <c r="T22" i="18"/>
  <c r="U22" i="18"/>
  <c r="S22" i="18"/>
  <c r="U106" i="18"/>
  <c r="T106" i="18"/>
  <c r="S106" i="18"/>
  <c r="U57" i="18"/>
  <c r="T57" i="18"/>
  <c r="S57" i="18"/>
  <c r="U51" i="18"/>
  <c r="T51" i="18"/>
  <c r="S51" i="18"/>
  <c r="T59" i="18"/>
  <c r="U59" i="18"/>
  <c r="S59" i="18"/>
  <c r="T108" i="18"/>
  <c r="U108" i="18"/>
  <c r="S108" i="18"/>
  <c r="U66" i="18"/>
  <c r="T66" i="18"/>
  <c r="S66" i="18"/>
  <c r="T121" i="18"/>
  <c r="U121" i="18"/>
  <c r="S121" i="18"/>
  <c r="T55" i="18"/>
  <c r="U55" i="18"/>
  <c r="S55" i="18"/>
  <c r="T100" i="18"/>
  <c r="U100" i="18"/>
  <c r="S100" i="18"/>
  <c r="U114" i="18"/>
  <c r="T114" i="18"/>
  <c r="S114" i="18"/>
  <c r="T101" i="18"/>
  <c r="U101" i="18"/>
  <c r="S101" i="18"/>
  <c r="T53" i="18"/>
  <c r="U53" i="18"/>
  <c r="S53" i="18"/>
  <c r="T21" i="18"/>
  <c r="U21" i="18"/>
  <c r="S21" i="18"/>
  <c r="U15" i="18"/>
  <c r="T15" i="18"/>
  <c r="S15" i="18"/>
  <c r="T123" i="18"/>
  <c r="U123" i="18"/>
  <c r="S123" i="18"/>
  <c r="U29" i="18"/>
  <c r="T29" i="18"/>
  <c r="S29" i="18"/>
  <c r="T23" i="18"/>
  <c r="U23" i="18"/>
  <c r="S23" i="18"/>
  <c r="U116" i="18"/>
  <c r="T116" i="18"/>
  <c r="S116" i="18"/>
  <c r="T62" i="18"/>
  <c r="U62" i="18"/>
  <c r="S62" i="18"/>
  <c r="U8" i="18"/>
  <c r="T8" i="18"/>
  <c r="S8" i="18"/>
  <c r="T104" i="18"/>
  <c r="U104" i="18"/>
  <c r="S104" i="18"/>
  <c r="T68" i="18"/>
  <c r="U68" i="18"/>
  <c r="S68" i="18"/>
  <c r="T6" i="18"/>
  <c r="U6" i="18"/>
  <c r="S6" i="18"/>
  <c r="T102" i="18"/>
  <c r="U102" i="18"/>
  <c r="S102" i="18"/>
  <c r="T75" i="18"/>
  <c r="U75" i="18"/>
  <c r="S75" i="18"/>
  <c r="U26" i="18"/>
  <c r="T26" i="18"/>
  <c r="S26" i="18"/>
  <c r="T118" i="18"/>
  <c r="U118" i="18"/>
  <c r="S118" i="18"/>
  <c r="T54" i="18"/>
  <c r="U54" i="18"/>
  <c r="S54" i="18"/>
  <c r="T63" i="18"/>
  <c r="U63" i="18"/>
  <c r="S63" i="18"/>
  <c r="R105" i="18"/>
  <c r="U72" i="18"/>
  <c r="T72" i="18"/>
  <c r="S72" i="18"/>
  <c r="R115" i="18"/>
  <c r="T113" i="18"/>
  <c r="U113" i="18"/>
  <c r="S113" i="18"/>
  <c r="T74" i="18"/>
  <c r="U74" i="18"/>
  <c r="S74" i="18"/>
  <c r="R53" i="18"/>
  <c r="R25" i="18"/>
  <c r="T4" i="18"/>
  <c r="U4" i="18"/>
  <c r="S4" i="18"/>
  <c r="R21" i="18"/>
  <c r="T17" i="18"/>
  <c r="U17" i="18"/>
  <c r="S17" i="18"/>
  <c r="R67" i="18"/>
  <c r="T71" i="18"/>
  <c r="U71" i="18"/>
  <c r="S71" i="18"/>
  <c r="U122" i="18"/>
  <c r="T122" i="18"/>
  <c r="S122" i="18"/>
  <c r="R28" i="18"/>
  <c r="T12" i="18"/>
  <c r="U12" i="18"/>
  <c r="S12" i="18"/>
  <c r="U27" i="18"/>
  <c r="T27" i="18"/>
  <c r="S27" i="18"/>
  <c r="R15" i="18"/>
  <c r="R119" i="18"/>
  <c r="T30" i="18"/>
  <c r="U30" i="18"/>
  <c r="S30" i="18"/>
  <c r="G36" i="16"/>
  <c r="G114" i="16"/>
  <c r="G116" i="16"/>
  <c r="G34" i="16"/>
  <c r="G35" i="16"/>
  <c r="G33" i="16"/>
</calcChain>
</file>

<file path=xl/sharedStrings.xml><?xml version="1.0" encoding="utf-8"?>
<sst xmlns="http://schemas.openxmlformats.org/spreadsheetml/2006/main" count="905" uniqueCount="136">
  <si>
    <t>Cyprus</t>
  </si>
  <si>
    <t>Latvia</t>
  </si>
  <si>
    <t>Lithuania</t>
  </si>
  <si>
    <t>Luxembourg</t>
  </si>
  <si>
    <t>Hungary</t>
  </si>
  <si>
    <t>Malta</t>
  </si>
  <si>
    <t>Netherlands</t>
  </si>
  <si>
    <t>Austria</t>
  </si>
  <si>
    <t>Poland</t>
  </si>
  <si>
    <t>Portugal</t>
  </si>
  <si>
    <t>Romania</t>
  </si>
  <si>
    <t>Slovenia</t>
  </si>
  <si>
    <t>Slovakia</t>
  </si>
  <si>
    <t>Finland</t>
  </si>
  <si>
    <t>Sweden</t>
  </si>
  <si>
    <t>United Kingdom</t>
  </si>
  <si>
    <t>Germany</t>
  </si>
  <si>
    <t>Bulgaria</t>
  </si>
  <si>
    <t>Czech Republic</t>
  </si>
  <si>
    <t>Denmark</t>
  </si>
  <si>
    <t>Estonia</t>
  </si>
  <si>
    <t>Ireland</t>
  </si>
  <si>
    <t>Greece</t>
  </si>
  <si>
    <t>Spain</t>
  </si>
  <si>
    <t>France</t>
  </si>
  <si>
    <t>Italy</t>
  </si>
  <si>
    <t>Country</t>
  </si>
  <si>
    <t>Belgium</t>
  </si>
  <si>
    <t>Mean</t>
  </si>
  <si>
    <t>N</t>
  </si>
  <si>
    <t>Min</t>
  </si>
  <si>
    <t>Max</t>
  </si>
  <si>
    <t>STDV</t>
  </si>
  <si>
    <t>Target</t>
  </si>
  <si>
    <t>4.1 RLE achievement of 50 years at age 55</t>
  </si>
  <si>
    <t>4.2 Share of healthy life years in the RLE at age 55</t>
  </si>
  <si>
    <t>4.3 Mental well-being</t>
  </si>
  <si>
    <t>4.4 Use of ICT</t>
  </si>
  <si>
    <t>4.5 Social connectedness</t>
  </si>
  <si>
    <t>4.6 Educational attainment</t>
  </si>
  <si>
    <t>Capacity and enabling environment for active ageing (TOTAL)</t>
  </si>
  <si>
    <t>Capacity and enabling environment for active ageing (MEN)</t>
  </si>
  <si>
    <t>Capacity and enabling environment for active ageing (WOMEN)</t>
  </si>
  <si>
    <t>1.1 Employment rate 55-59</t>
  </si>
  <si>
    <t>1.2 Employment rate 60-64</t>
  </si>
  <si>
    <t>1.3 Employment rate 65-69</t>
  </si>
  <si>
    <t>1.4 Employment rate 70-74</t>
  </si>
  <si>
    <t>Nr.</t>
  </si>
  <si>
    <t>2.3 Care to older adults</t>
  </si>
  <si>
    <t>2.4 Political participation</t>
  </si>
  <si>
    <t>2.1 Voluntary activities</t>
  </si>
  <si>
    <t>2.2 Care to children, grandchildren</t>
  </si>
  <si>
    <t>Participation in society (MEN)</t>
  </si>
  <si>
    <t>Participation in society (WOMEN)</t>
  </si>
  <si>
    <t>Croatia</t>
  </si>
  <si>
    <t>Notes</t>
  </si>
  <si>
    <t>Weights</t>
  </si>
  <si>
    <t>Rank</t>
  </si>
  <si>
    <t>W1</t>
  </si>
  <si>
    <t>W2</t>
  </si>
  <si>
    <t>W3</t>
  </si>
  <si>
    <t>W4</t>
  </si>
  <si>
    <t>Value</t>
  </si>
  <si>
    <t>sum</t>
  </si>
  <si>
    <t>W5</t>
  </si>
  <si>
    <t>W6</t>
  </si>
  <si>
    <t>a</t>
  </si>
  <si>
    <t>EU28</t>
  </si>
  <si>
    <t>Participation in society (TOTAL)</t>
  </si>
  <si>
    <t>Gender Gap</t>
  </si>
  <si>
    <t>Belgium</t>
    <phoneticPr fontId="6" type="noConversion"/>
  </si>
  <si>
    <t>Employment 
(TOTAL)</t>
  </si>
  <si>
    <t>Employment 
(MEN)</t>
  </si>
  <si>
    <t>Employment 
(WOMEN)</t>
  </si>
  <si>
    <t>Points</t>
  </si>
  <si>
    <t>LFS-2016</t>
  </si>
  <si>
    <t>2018 AAI</t>
  </si>
  <si>
    <t>Eurostat 2016</t>
  </si>
  <si>
    <t>EQLS-2016</t>
  </si>
  <si>
    <t>ICT Survey 2016</t>
  </si>
  <si>
    <t>ESS-2016a</t>
  </si>
  <si>
    <t>Independent, healthy and secure living (TOTAL)</t>
  </si>
  <si>
    <t>3.1 Physical exercise</t>
  </si>
  <si>
    <t>3.2 No unmet needs of health and dental care</t>
  </si>
  <si>
    <t>3.3 Independent living arrangements</t>
  </si>
  <si>
    <t>3.4 Relative median income</t>
  </si>
  <si>
    <t>3.5 No poverty risk</t>
  </si>
  <si>
    <t>3.6 No severe  material deprivation</t>
  </si>
  <si>
    <t>3.7 Physical safety</t>
  </si>
  <si>
    <t>3.8 Lifelong learning</t>
  </si>
  <si>
    <t>SILC-2016a</t>
  </si>
  <si>
    <t>SILC-2016</t>
  </si>
  <si>
    <t>W7</t>
  </si>
  <si>
    <t>W8</t>
  </si>
  <si>
    <t>Independent, healthy and secure living (MEN)</t>
  </si>
  <si>
    <t>3.6 No severe material deprivation</t>
  </si>
  <si>
    <t>Independent, healthy and secure living (WOMEN)</t>
  </si>
  <si>
    <t>EQLS-16</t>
  </si>
  <si>
    <t>The maximum upper value of 100 is enforced for this indicator</t>
  </si>
  <si>
    <t>LFS-2016a</t>
  </si>
  <si>
    <t>LFS-2016b</t>
  </si>
  <si>
    <t>LFS-2016c</t>
  </si>
  <si>
    <t>LFS-2016d</t>
  </si>
  <si>
    <t>For Luxembourg 2017 data are used</t>
  </si>
  <si>
    <t>b</t>
  </si>
  <si>
    <t>c</t>
  </si>
  <si>
    <t>d</t>
  </si>
  <si>
    <t>TOTAL</t>
  </si>
  <si>
    <t>Indices</t>
  </si>
  <si>
    <t>Indicator * weight</t>
  </si>
  <si>
    <t>% contribution to total AAI value</t>
  </si>
  <si>
    <t xml:space="preserve"> </t>
  </si>
  <si>
    <t>Emp</t>
  </si>
  <si>
    <t>Soc</t>
  </si>
  <si>
    <t>Liv</t>
  </si>
  <si>
    <t>Cap</t>
  </si>
  <si>
    <t xml:space="preserve">  </t>
  </si>
  <si>
    <t>weigted sum</t>
  </si>
  <si>
    <t>MEN</t>
  </si>
  <si>
    <t>Gender gap</t>
  </si>
  <si>
    <t>WOMEN</t>
  </si>
  <si>
    <t>Bulgaria no data available</t>
  </si>
  <si>
    <t>Results for Romania are drawn from LFS 2014</t>
  </si>
  <si>
    <t>LFS-2016bd</t>
  </si>
  <si>
    <t>LFS-2016bc</t>
  </si>
  <si>
    <t>e</t>
  </si>
  <si>
    <t>ESS-2016e</t>
  </si>
  <si>
    <t>For Croatia, Lithuania and Romania no gender differences assumed</t>
  </si>
  <si>
    <t xml:space="preserve">The following ESS waves were used: Denmark-2014; Bulgaria, Cyprus, Slovakia-2012; Croatia Greece-2010; Latvia Romania- 2008; Luxembourg-2004. MAlta no data available </t>
  </si>
  <si>
    <t>For Lithuania and Luxembourg the employment rate of men was calculated using the diferences between men and the total population, both at age 65-69.</t>
  </si>
  <si>
    <t>For Luxembourg the employment rate of women was calculated using the diferences between women and the total population, both at age 60-64.</t>
  </si>
  <si>
    <t>For Lithuania Luxembourg and Slovakia the employment rate of women was calculated using the diferences between women and the total population, both at age 65-69.</t>
  </si>
  <si>
    <t xml:space="preserve">The following ESS waves were used: Denmark-2014; Bulgaria, Cyprus, Slovakia-2012; Croatia Greece-2010; Latvia Romania- 2008; Luxembourg-2004. Malta no data available </t>
  </si>
  <si>
    <t>SILC-2016f</t>
  </si>
  <si>
    <t>f</t>
  </si>
  <si>
    <t>Data for Germany refer to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</si>
</sst>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#,##0.0"/>
  </numFmts>
  <fonts count="27" x14ac:knownFonts="1">
    <font>
      <sz val="11"/>
      <name val="Arial"/>
    </font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name val="Arial"/>
      <family val="2"/>
      <charset val="186"/>
    </font>
    <font>
      <sz val="8"/>
      <name val="Arial"/>
      <family val="2"/>
    </font>
    <font>
      <sz val="11"/>
      <name val="Arial"/>
      <family val="2"/>
    </font>
    <font>
      <sz val="11"/>
      <name val="Arial"/>
      <family val="2"/>
    </font>
    <font>
      <sz val="11"/>
      <name val="Arial"/>
      <family val="2"/>
      <charset val="186"/>
    </font>
    <font>
      <sz val="11"/>
      <color theme="1"/>
      <name val="Calibri"/>
      <family val="2"/>
      <scheme val="minor"/>
    </font>
    <font>
      <sz val="11"/>
      <name val="Arial"/>
      <family val="2"/>
      <charset val="186"/>
    </font>
    <font>
      <sz val="11"/>
      <name val="Arial"/>
      <family val="2"/>
      <charset val="186"/>
    </font>
    <font>
      <sz val="11"/>
      <color rgb="FF006100"/>
      <name val="Calibri"/>
      <family val="2"/>
      <charset val="186"/>
      <scheme val="minor"/>
    </font>
    <font>
      <sz val="11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indexed="10"/>
      <name val="Times New Roman"/>
      <family val="1"/>
    </font>
    <font>
      <sz val="11"/>
      <color theme="1"/>
      <name val="Times New Roman"/>
      <family val="1"/>
    </font>
    <font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Times New Roman"/>
      <family val="1"/>
    </font>
    <font>
      <b/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7">
    <xf numFmtId="0" fontId="0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14" fillId="2" borderId="0" applyNumberFormat="0" applyBorder="0" applyAlignment="0" applyProtection="0"/>
    <xf numFmtId="0" fontId="3" fillId="0" borderId="0"/>
    <xf numFmtId="0" fontId="15" fillId="0" borderId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1" fillId="0" borderId="0"/>
    <xf numFmtId="0" fontId="8" fillId="0" borderId="0"/>
    <xf numFmtId="0" fontId="1" fillId="0" borderId="0"/>
    <xf numFmtId="0" fontId="22" fillId="0" borderId="0"/>
    <xf numFmtId="0" fontId="23" fillId="0" borderId="0"/>
  </cellStyleXfs>
  <cellXfs count="220">
    <xf numFmtId="0" fontId="0" fillId="0" borderId="0" xfId="0"/>
    <xf numFmtId="164" fontId="17" fillId="0" borderId="1" xfId="0" applyNumberFormat="1" applyFont="1" applyFill="1" applyBorder="1" applyAlignment="1" applyProtection="1">
      <alignment horizontal="center"/>
    </xf>
    <xf numFmtId="164" fontId="17" fillId="0" borderId="12" xfId="0" applyNumberFormat="1" applyFont="1" applyFill="1" applyBorder="1" applyAlignment="1" applyProtection="1">
      <alignment horizontal="center"/>
    </xf>
    <xf numFmtId="164" fontId="17" fillId="0" borderId="14" xfId="0" applyNumberFormat="1" applyFont="1" applyFill="1" applyBorder="1" applyAlignment="1" applyProtection="1">
      <alignment horizontal="center"/>
    </xf>
    <xf numFmtId="164" fontId="17" fillId="0" borderId="15" xfId="0" applyNumberFormat="1" applyFont="1" applyFill="1" applyBorder="1" applyAlignment="1" applyProtection="1">
      <alignment horizontal="center"/>
    </xf>
    <xf numFmtId="164" fontId="17" fillId="0" borderId="1" xfId="0" applyNumberFormat="1" applyFont="1" applyFill="1" applyBorder="1" applyAlignment="1">
      <alignment horizontal="center"/>
    </xf>
    <xf numFmtId="164" fontId="17" fillId="0" borderId="27" xfId="0" applyNumberFormat="1" applyFont="1" applyFill="1" applyBorder="1" applyAlignment="1" applyProtection="1">
      <alignment horizontal="center" vertical="center"/>
    </xf>
    <xf numFmtId="164" fontId="17" fillId="0" borderId="1" xfId="0" applyNumberFormat="1" applyFont="1" applyFill="1" applyBorder="1" applyAlignment="1" applyProtection="1">
      <alignment horizontal="center" vertical="center"/>
    </xf>
    <xf numFmtId="164" fontId="20" fillId="0" borderId="14" xfId="19" applyNumberFormat="1" applyFont="1" applyFill="1" applyBorder="1" applyAlignment="1">
      <alignment horizontal="center"/>
    </xf>
    <xf numFmtId="164" fontId="17" fillId="0" borderId="0" xfId="0" applyNumberFormat="1" applyFont="1" applyFill="1" applyBorder="1" applyAlignment="1">
      <alignment horizontal="center"/>
    </xf>
    <xf numFmtId="164" fontId="17" fillId="0" borderId="12" xfId="0" applyNumberFormat="1" applyFont="1" applyFill="1" applyBorder="1" applyAlignment="1" applyProtection="1">
      <alignment horizontal="center" vertical="center"/>
    </xf>
    <xf numFmtId="164" fontId="17" fillId="0" borderId="15" xfId="0" applyNumberFormat="1" applyFont="1" applyFill="1" applyBorder="1" applyAlignment="1" applyProtection="1">
      <alignment horizontal="center" vertical="center"/>
    </xf>
    <xf numFmtId="164" fontId="17" fillId="0" borderId="28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Border="1"/>
    <xf numFmtId="0" fontId="17" fillId="0" borderId="0" xfId="0" applyFont="1" applyFill="1" applyBorder="1" applyAlignment="1">
      <alignment horizontal="left" vertical="top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/>
    </xf>
    <xf numFmtId="0" fontId="17" fillId="0" borderId="9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/>
    </xf>
    <xf numFmtId="164" fontId="17" fillId="0" borderId="9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0" xfId="0" applyFont="1" applyFill="1"/>
    <xf numFmtId="0" fontId="17" fillId="0" borderId="11" xfId="0" applyFont="1" applyFill="1" applyBorder="1" applyAlignment="1">
      <alignment horizontal="center" vertical="center"/>
    </xf>
    <xf numFmtId="164" fontId="17" fillId="0" borderId="11" xfId="0" applyNumberFormat="1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6" fillId="0" borderId="0" xfId="0" applyFont="1" applyFill="1" applyBorder="1"/>
    <xf numFmtId="0" fontId="18" fillId="0" borderId="0" xfId="0" applyFont="1" applyFill="1" applyBorder="1"/>
    <xf numFmtId="0" fontId="17" fillId="0" borderId="13" xfId="0" applyFont="1" applyFill="1" applyBorder="1" applyAlignment="1">
      <alignment horizontal="center" vertical="center"/>
    </xf>
    <xf numFmtId="164" fontId="17" fillId="0" borderId="13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1" xfId="0" applyFont="1" applyFill="1" applyBorder="1"/>
    <xf numFmtId="1" fontId="17" fillId="0" borderId="1" xfId="0" applyNumberFormat="1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/>
    </xf>
    <xf numFmtId="164" fontId="17" fillId="0" borderId="22" xfId="0" applyNumberFormat="1" applyFont="1" applyFill="1" applyBorder="1" applyAlignment="1">
      <alignment horizontal="center" vertical="center"/>
    </xf>
    <xf numFmtId="164" fontId="17" fillId="0" borderId="2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4" fontId="17" fillId="0" borderId="20" xfId="0" applyNumberFormat="1" applyFont="1" applyFill="1" applyBorder="1" applyAlignment="1">
      <alignment horizontal="center" vertical="center"/>
    </xf>
    <xf numFmtId="165" fontId="17" fillId="0" borderId="0" xfId="11" applyNumberFormat="1" applyFont="1" applyFill="1" applyBorder="1" applyProtection="1"/>
    <xf numFmtId="0" fontId="17" fillId="0" borderId="0" xfId="0" applyNumberFormat="1" applyFont="1" applyFill="1" applyBorder="1" applyAlignment="1"/>
    <xf numFmtId="0" fontId="16" fillId="0" borderId="16" xfId="4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0" fontId="16" fillId="0" borderId="17" xfId="4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8" xfId="4" applyFont="1" applyFill="1" applyBorder="1" applyAlignment="1">
      <alignment horizontal="center" vertical="center"/>
    </xf>
    <xf numFmtId="0" fontId="16" fillId="0" borderId="19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 applyBorder="1" applyAlignment="1">
      <alignment vertical="center"/>
    </xf>
    <xf numFmtId="0" fontId="17" fillId="0" borderId="26" xfId="4" applyFont="1" applyFill="1" applyBorder="1" applyAlignment="1" applyProtection="1">
      <alignment horizontal="center"/>
    </xf>
    <xf numFmtId="0" fontId="17" fillId="0" borderId="28" xfId="4" applyFont="1" applyFill="1" applyBorder="1" applyProtection="1"/>
    <xf numFmtId="1" fontId="17" fillId="0" borderId="0" xfId="0" applyNumberFormat="1" applyFont="1" applyFill="1" applyBorder="1" applyAlignment="1">
      <alignment horizontal="center"/>
    </xf>
    <xf numFmtId="0" fontId="17" fillId="0" borderId="11" xfId="4" applyFont="1" applyFill="1" applyBorder="1" applyAlignment="1" applyProtection="1">
      <alignment horizontal="center"/>
    </xf>
    <xf numFmtId="0" fontId="17" fillId="0" borderId="12" xfId="4" applyFont="1" applyFill="1" applyBorder="1" applyProtection="1"/>
    <xf numFmtId="0" fontId="17" fillId="0" borderId="13" xfId="4" applyFont="1" applyFill="1" applyBorder="1" applyAlignment="1" applyProtection="1">
      <alignment horizontal="center"/>
    </xf>
    <xf numFmtId="0" fontId="17" fillId="0" borderId="15" xfId="4" applyFont="1" applyFill="1" applyBorder="1" applyProtection="1"/>
    <xf numFmtId="164" fontId="17" fillId="0" borderId="0" xfId="0" applyNumberFormat="1" applyFont="1" applyFill="1"/>
    <xf numFmtId="0" fontId="16" fillId="0" borderId="0" xfId="4" applyFont="1" applyFill="1" applyBorder="1"/>
    <xf numFmtId="0" fontId="17" fillId="0" borderId="0" xfId="0" applyFont="1" applyFill="1" applyBorder="1" applyAlignment="1">
      <alignment horizontal="center"/>
    </xf>
    <xf numFmtId="164" fontId="17" fillId="0" borderId="0" xfId="4" applyNumberFormat="1" applyFont="1" applyFill="1" applyBorder="1" applyAlignment="1" applyProtection="1">
      <alignment horizontal="center"/>
      <protection locked="0"/>
    </xf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Protection="1"/>
    <xf numFmtId="0" fontId="17" fillId="0" borderId="0" xfId="4" applyFont="1" applyFill="1" applyProtection="1"/>
    <xf numFmtId="0" fontId="17" fillId="0" borderId="0" xfId="4" applyFont="1" applyFill="1"/>
    <xf numFmtId="0" fontId="17" fillId="0" borderId="0" xfId="0" applyFont="1" applyFill="1" applyBorder="1" applyProtection="1"/>
    <xf numFmtId="0" fontId="17" fillId="0" borderId="0" xfId="0" applyFont="1" applyFill="1" applyAlignment="1">
      <alignment horizontal="center"/>
    </xf>
    <xf numFmtId="0" fontId="18" fillId="0" borderId="0" xfId="0" applyFont="1" applyFill="1" applyBorder="1" applyProtection="1"/>
    <xf numFmtId="0" fontId="19" fillId="0" borderId="0" xfId="4" applyFont="1" applyFill="1" applyBorder="1" applyAlignment="1">
      <alignment horizontal="center"/>
    </xf>
    <xf numFmtId="0" fontId="16" fillId="0" borderId="23" xfId="0" applyFont="1" applyFill="1" applyBorder="1" applyAlignment="1">
      <alignment horizontal="center" vertical="center"/>
    </xf>
    <xf numFmtId="0" fontId="16" fillId="0" borderId="24" xfId="0" applyFont="1" applyFill="1" applyBorder="1" applyAlignment="1">
      <alignment horizontal="center" vertical="center"/>
    </xf>
    <xf numFmtId="0" fontId="16" fillId="0" borderId="25" xfId="4" applyFont="1" applyFill="1" applyBorder="1" applyAlignment="1">
      <alignment horizontal="center" vertical="center"/>
    </xf>
    <xf numFmtId="0" fontId="16" fillId="0" borderId="0" xfId="4" applyFont="1" applyFill="1"/>
    <xf numFmtId="0" fontId="17" fillId="0" borderId="0" xfId="4" applyFont="1" applyFill="1" applyAlignment="1">
      <alignment horizontal="center"/>
    </xf>
    <xf numFmtId="1" fontId="17" fillId="0" borderId="0" xfId="0" applyNumberFormat="1" applyFont="1" applyFill="1" applyBorder="1"/>
    <xf numFmtId="0" fontId="17" fillId="0" borderId="0" xfId="0" applyFont="1" applyFill="1" applyAlignment="1">
      <alignment horizontal="right"/>
    </xf>
    <xf numFmtId="166" fontId="17" fillId="0" borderId="30" xfId="0" applyNumberFormat="1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17" fillId="0" borderId="32" xfId="0" applyFont="1" applyFill="1" applyBorder="1" applyAlignment="1">
      <alignment vertical="center"/>
    </xf>
    <xf numFmtId="166" fontId="17" fillId="0" borderId="33" xfId="0" applyNumberFormat="1" applyFont="1" applyFill="1" applyBorder="1" applyAlignment="1">
      <alignment horizontal="center" vertical="center"/>
    </xf>
    <xf numFmtId="166" fontId="17" fillId="0" borderId="34" xfId="0" applyNumberFormat="1" applyFont="1" applyFill="1" applyBorder="1" applyAlignment="1">
      <alignment horizontal="center" vertical="center"/>
    </xf>
    <xf numFmtId="166" fontId="17" fillId="0" borderId="35" xfId="0" applyNumberFormat="1" applyFont="1" applyFill="1" applyBorder="1" applyAlignment="1">
      <alignment horizontal="center" vertical="center"/>
    </xf>
    <xf numFmtId="166" fontId="17" fillId="0" borderId="36" xfId="0" applyNumberFormat="1" applyFont="1" applyFill="1" applyBorder="1" applyAlignment="1">
      <alignment horizontal="center" vertical="center"/>
    </xf>
    <xf numFmtId="166" fontId="17" fillId="0" borderId="37" xfId="0" applyNumberFormat="1" applyFont="1" applyFill="1" applyBorder="1" applyAlignment="1">
      <alignment horizontal="center" vertical="center"/>
    </xf>
    <xf numFmtId="166" fontId="17" fillId="0" borderId="38" xfId="0" applyNumberFormat="1" applyFont="1" applyFill="1" applyBorder="1" applyAlignment="1">
      <alignment horizontal="center" vertical="center"/>
    </xf>
    <xf numFmtId="166" fontId="17" fillId="0" borderId="39" xfId="0" applyNumberFormat="1" applyFont="1" applyFill="1" applyBorder="1" applyAlignment="1">
      <alignment horizontal="center" vertical="center"/>
    </xf>
    <xf numFmtId="166" fontId="17" fillId="0" borderId="40" xfId="0" applyNumberFormat="1" applyFont="1" applyFill="1" applyBorder="1" applyAlignment="1">
      <alignment horizontal="center" vertical="center"/>
    </xf>
    <xf numFmtId="164" fontId="17" fillId="0" borderId="27" xfId="0" applyNumberFormat="1" applyFont="1" applyFill="1" applyBorder="1" applyAlignment="1" applyProtection="1">
      <alignment horizontal="center"/>
    </xf>
    <xf numFmtId="164" fontId="17" fillId="0" borderId="28" xfId="0" applyNumberFormat="1" applyFont="1" applyFill="1" applyBorder="1" applyAlignment="1" applyProtection="1">
      <alignment horizontal="center"/>
    </xf>
    <xf numFmtId="164" fontId="25" fillId="0" borderId="43" xfId="36" applyNumberFormat="1" applyFont="1" applyFill="1" applyBorder="1" applyAlignment="1">
      <alignment horizontal="center" vertical="center"/>
    </xf>
    <xf numFmtId="164" fontId="25" fillId="0" borderId="44" xfId="36" applyNumberFormat="1" applyFont="1" applyFill="1" applyBorder="1" applyAlignment="1">
      <alignment horizontal="center" vertical="center"/>
    </xf>
    <xf numFmtId="164" fontId="25" fillId="0" borderId="45" xfId="36" applyNumberFormat="1" applyFont="1" applyFill="1" applyBorder="1" applyAlignment="1">
      <alignment horizontal="center" vertical="center"/>
    </xf>
    <xf numFmtId="164" fontId="17" fillId="0" borderId="26" xfId="0" applyNumberFormat="1" applyFont="1" applyFill="1" applyBorder="1" applyAlignment="1" applyProtection="1">
      <alignment horizontal="center" vertical="center"/>
    </xf>
    <xf numFmtId="164" fontId="17" fillId="0" borderId="11" xfId="0" applyNumberFormat="1" applyFont="1" applyFill="1" applyBorder="1" applyAlignment="1" applyProtection="1">
      <alignment horizontal="center" vertical="center"/>
    </xf>
    <xf numFmtId="164" fontId="17" fillId="0" borderId="13" xfId="0" applyNumberFormat="1" applyFont="1" applyFill="1" applyBorder="1" applyAlignment="1" applyProtection="1">
      <alignment horizontal="center" vertical="center"/>
    </xf>
    <xf numFmtId="164" fontId="17" fillId="0" borderId="14" xfId="0" applyNumberFormat="1" applyFont="1" applyFill="1" applyBorder="1" applyAlignment="1" applyProtection="1">
      <alignment horizontal="center" vertical="center"/>
    </xf>
    <xf numFmtId="164" fontId="20" fillId="0" borderId="14" xfId="19" applyNumberFormat="1" applyFont="1" applyFill="1" applyBorder="1" applyAlignment="1">
      <alignment horizontal="center" vertical="center"/>
    </xf>
    <xf numFmtId="164" fontId="24" fillId="0" borderId="34" xfId="0" applyNumberFormat="1" applyFont="1" applyFill="1" applyBorder="1" applyAlignment="1">
      <alignment horizontal="center" vertical="center"/>
    </xf>
    <xf numFmtId="164" fontId="24" fillId="0" borderId="30" xfId="0" applyNumberFormat="1" applyFont="1" applyFill="1" applyBorder="1" applyAlignment="1">
      <alignment horizontal="center" vertical="center"/>
    </xf>
    <xf numFmtId="164" fontId="24" fillId="0" borderId="39" xfId="0" applyNumberFormat="1" applyFont="1" applyFill="1" applyBorder="1" applyAlignment="1">
      <alignment horizontal="center" vertical="center"/>
    </xf>
    <xf numFmtId="164" fontId="24" fillId="0" borderId="34" xfId="0" applyNumberFormat="1" applyFont="1" applyFill="1" applyBorder="1" applyAlignment="1">
      <alignment horizontal="center"/>
    </xf>
    <xf numFmtId="164" fontId="24" fillId="0" borderId="30" xfId="0" applyNumberFormat="1" applyFont="1" applyFill="1" applyBorder="1" applyAlignment="1">
      <alignment horizontal="center"/>
    </xf>
    <xf numFmtId="164" fontId="24" fillId="0" borderId="39" xfId="0" applyNumberFormat="1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164" fontId="17" fillId="0" borderId="0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 wrapText="1"/>
    </xf>
    <xf numFmtId="164" fontId="25" fillId="0" borderId="41" xfId="36" applyNumberFormat="1" applyFont="1" applyFill="1" applyBorder="1" applyAlignment="1">
      <alignment horizontal="center" vertical="center"/>
    </xf>
    <xf numFmtId="164" fontId="25" fillId="0" borderId="29" xfId="36" applyNumberFormat="1" applyFont="1" applyFill="1" applyBorder="1" applyAlignment="1">
      <alignment horizontal="center" vertical="center"/>
    </xf>
    <xf numFmtId="164" fontId="25" fillId="0" borderId="42" xfId="36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4" fontId="1" fillId="0" borderId="27" xfId="34" applyNumberFormat="1" applyFill="1" applyBorder="1" applyAlignment="1">
      <alignment horizontal="center" vertical="center"/>
    </xf>
    <xf numFmtId="164" fontId="1" fillId="0" borderId="1" xfId="34" applyNumberFormat="1" applyFill="1" applyBorder="1" applyAlignment="1">
      <alignment horizontal="center" vertical="center"/>
    </xf>
    <xf numFmtId="164" fontId="1" fillId="0" borderId="14" xfId="34" applyNumberFormat="1" applyFill="1" applyBorder="1" applyAlignment="1">
      <alignment horizontal="center" vertical="center"/>
    </xf>
    <xf numFmtId="0" fontId="16" fillId="0" borderId="48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  <xf numFmtId="164" fontId="17" fillId="0" borderId="49" xfId="0" applyNumberFormat="1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6" fillId="0" borderId="20" xfId="0" applyFont="1" applyFill="1" applyBorder="1" applyAlignment="1">
      <alignment horizontal="center" vertical="center"/>
    </xf>
    <xf numFmtId="164" fontId="17" fillId="0" borderId="50" xfId="0" applyNumberFormat="1" applyFont="1" applyFill="1" applyBorder="1" applyAlignment="1">
      <alignment horizontal="center" vertical="center"/>
    </xf>
    <xf numFmtId="164" fontId="17" fillId="0" borderId="51" xfId="0" applyNumberFormat="1" applyFont="1" applyFill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/>
    </xf>
    <xf numFmtId="166" fontId="17" fillId="0" borderId="30" xfId="0" applyNumberFormat="1" applyFont="1" applyFill="1" applyBorder="1" applyAlignment="1">
      <alignment horizontal="center"/>
    </xf>
    <xf numFmtId="0" fontId="16" fillId="0" borderId="5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vertical="center"/>
    </xf>
    <xf numFmtId="0" fontId="17" fillId="0" borderId="0" xfId="4" applyFont="1" applyFill="1" applyAlignment="1">
      <alignment vertical="center"/>
    </xf>
    <xf numFmtId="0" fontId="16" fillId="0" borderId="8" xfId="0" applyFont="1" applyFill="1" applyBorder="1" applyAlignment="1">
      <alignment horizontal="center" vertical="center" wrapText="1"/>
    </xf>
    <xf numFmtId="0" fontId="17" fillId="0" borderId="9" xfId="4" applyFont="1" applyFill="1" applyBorder="1" applyAlignment="1">
      <alignment horizontal="center"/>
    </xf>
    <xf numFmtId="0" fontId="17" fillId="0" borderId="51" xfId="4" applyFont="1" applyFill="1" applyBorder="1"/>
    <xf numFmtId="0" fontId="17" fillId="0" borderId="0" xfId="4" applyFont="1" applyFill="1" applyBorder="1"/>
    <xf numFmtId="0" fontId="17" fillId="0" borderId="0" xfId="4" quotePrefix="1" applyFont="1" applyFill="1" applyBorder="1"/>
    <xf numFmtId="0" fontId="16" fillId="0" borderId="0" xfId="4" applyFont="1" applyFill="1" applyBorder="1" applyAlignment="1">
      <alignment horizontal="center"/>
    </xf>
    <xf numFmtId="0" fontId="17" fillId="0" borderId="11" xfId="4" applyFont="1" applyFill="1" applyBorder="1" applyAlignment="1">
      <alignment horizontal="center"/>
    </xf>
    <xf numFmtId="0" fontId="17" fillId="0" borderId="1" xfId="4" applyFont="1" applyFill="1" applyBorder="1"/>
    <xf numFmtId="0" fontId="26" fillId="0" borderId="0" xfId="4" applyFont="1" applyFill="1" applyBorder="1"/>
    <xf numFmtId="0" fontId="17" fillId="0" borderId="14" xfId="0" applyFont="1" applyFill="1" applyBorder="1" applyAlignment="1">
      <alignment vertical="center"/>
    </xf>
    <xf numFmtId="0" fontId="17" fillId="0" borderId="0" xfId="4" applyFont="1" applyFill="1" applyAlignment="1">
      <alignment horizontal="left"/>
    </xf>
    <xf numFmtId="0" fontId="8" fillId="0" borderId="0" xfId="0" applyFont="1" applyFill="1"/>
    <xf numFmtId="166" fontId="17" fillId="0" borderId="54" xfId="0" applyNumberFormat="1" applyFont="1" applyFill="1" applyBorder="1" applyAlignment="1">
      <alignment horizontal="center"/>
    </xf>
    <xf numFmtId="166" fontId="17" fillId="0" borderId="39" xfId="0" applyNumberFormat="1" applyFont="1" applyFill="1" applyBorder="1" applyAlignment="1">
      <alignment horizontal="center"/>
    </xf>
    <xf numFmtId="164" fontId="17" fillId="3" borderId="1" xfId="0" applyNumberFormat="1" applyFont="1" applyFill="1" applyBorder="1"/>
    <xf numFmtId="164" fontId="17" fillId="3" borderId="1" xfId="0" applyNumberFormat="1" applyFont="1" applyFill="1" applyBorder="1" applyAlignment="1">
      <alignment horizontal="center" vertical="center"/>
    </xf>
    <xf numFmtId="0" fontId="16" fillId="0" borderId="6" xfId="4" applyFont="1" applyFill="1" applyBorder="1" applyAlignment="1">
      <alignment horizontal="center" vertical="center"/>
    </xf>
    <xf numFmtId="164" fontId="16" fillId="0" borderId="6" xfId="4" applyNumberFormat="1" applyFont="1" applyFill="1" applyBorder="1" applyAlignment="1">
      <alignment horizontal="center" vertical="center"/>
    </xf>
    <xf numFmtId="1" fontId="16" fillId="0" borderId="7" xfId="4" applyNumberFormat="1" applyFont="1" applyFill="1" applyBorder="1" applyAlignment="1">
      <alignment horizontal="center" vertical="center"/>
    </xf>
    <xf numFmtId="0" fontId="16" fillId="0" borderId="0" xfId="4" applyFont="1" applyFill="1" applyAlignment="1">
      <alignment horizontal="center" vertical="center"/>
    </xf>
    <xf numFmtId="0" fontId="16" fillId="0" borderId="0" xfId="4" applyFont="1" applyFill="1" applyBorder="1" applyAlignment="1">
      <alignment horizontal="center" vertical="center" wrapText="1"/>
    </xf>
    <xf numFmtId="164" fontId="17" fillId="0" borderId="51" xfId="4" applyNumberFormat="1" applyFont="1" applyFill="1" applyBorder="1" applyAlignment="1" applyProtection="1">
      <alignment horizontal="center"/>
    </xf>
    <xf numFmtId="164" fontId="17" fillId="0" borderId="10" xfId="4" applyNumberFormat="1" applyFont="1" applyFill="1" applyBorder="1" applyAlignment="1" applyProtection="1">
      <alignment horizontal="center"/>
    </xf>
    <xf numFmtId="164" fontId="17" fillId="0" borderId="9" xfId="4" applyNumberFormat="1" applyFont="1" applyFill="1" applyBorder="1" applyAlignment="1">
      <alignment horizontal="center"/>
    </xf>
    <xf numFmtId="1" fontId="17" fillId="0" borderId="10" xfId="4" applyNumberFormat="1" applyFont="1" applyFill="1" applyBorder="1" applyAlignment="1">
      <alignment horizontal="center"/>
    </xf>
    <xf numFmtId="1" fontId="17" fillId="0" borderId="0" xfId="4" applyNumberFormat="1" applyFont="1" applyFill="1" applyAlignment="1">
      <alignment horizontal="center"/>
    </xf>
    <xf numFmtId="1" fontId="17" fillId="0" borderId="12" xfId="4" applyNumberFormat="1" applyFont="1" applyFill="1" applyBorder="1" applyAlignment="1">
      <alignment horizontal="center"/>
    </xf>
    <xf numFmtId="164" fontId="17" fillId="0" borderId="0" xfId="4" applyNumberFormat="1" applyFont="1" applyFill="1" applyAlignment="1">
      <alignment horizontal="center"/>
    </xf>
    <xf numFmtId="0" fontId="17" fillId="0" borderId="13" xfId="4" applyFont="1" applyFill="1" applyBorder="1" applyAlignment="1">
      <alignment horizontal="center"/>
    </xf>
    <xf numFmtId="0" fontId="17" fillId="0" borderId="14" xfId="4" applyFont="1" applyFill="1" applyBorder="1"/>
    <xf numFmtId="1" fontId="17" fillId="0" borderId="15" xfId="4" applyNumberFormat="1" applyFont="1" applyFill="1" applyBorder="1" applyAlignment="1">
      <alignment horizontal="center"/>
    </xf>
    <xf numFmtId="164" fontId="17" fillId="0" borderId="1" xfId="4" applyNumberFormat="1" applyFont="1" applyFill="1" applyBorder="1" applyAlignment="1" applyProtection="1">
      <alignment horizontal="center"/>
    </xf>
    <xf numFmtId="164" fontId="17" fillId="0" borderId="0" xfId="4" applyNumberFormat="1" applyFont="1" applyFill="1" applyBorder="1" applyAlignment="1" applyProtection="1">
      <alignment horizontal="center"/>
    </xf>
    <xf numFmtId="0" fontId="16" fillId="0" borderId="20" xfId="4" applyFont="1" applyFill="1" applyBorder="1" applyAlignment="1">
      <alignment horizontal="center" vertical="center" wrapText="1"/>
    </xf>
    <xf numFmtId="0" fontId="16" fillId="0" borderId="20" xfId="4" applyFont="1" applyFill="1" applyBorder="1" applyAlignment="1">
      <alignment horizontal="center" vertical="center"/>
    </xf>
    <xf numFmtId="164" fontId="17" fillId="0" borderId="22" xfId="4" applyNumberFormat="1" applyFont="1" applyFill="1" applyBorder="1" applyAlignment="1">
      <alignment horizontal="center" vertical="center"/>
    </xf>
    <xf numFmtId="164" fontId="17" fillId="0" borderId="50" xfId="4" applyNumberFormat="1" applyFont="1" applyFill="1" applyBorder="1" applyAlignment="1">
      <alignment horizontal="center" vertical="center"/>
    </xf>
    <xf numFmtId="164" fontId="17" fillId="0" borderId="21" xfId="4" applyNumberFormat="1" applyFont="1" applyFill="1" applyBorder="1" applyAlignment="1">
      <alignment horizontal="center" vertical="center"/>
    </xf>
    <xf numFmtId="0" fontId="17" fillId="0" borderId="0" xfId="4" applyFont="1" applyFill="1" applyBorder="1" applyAlignment="1">
      <alignment horizontal="center" vertical="center"/>
    </xf>
    <xf numFmtId="164" fontId="17" fillId="0" borderId="20" xfId="4" applyNumberFormat="1" applyFont="1" applyFill="1" applyBorder="1" applyAlignment="1">
      <alignment horizontal="center" vertical="center"/>
    </xf>
    <xf numFmtId="164" fontId="17" fillId="0" borderId="0" xfId="4" applyNumberFormat="1" applyFont="1" applyFill="1" applyBorder="1" applyAlignment="1">
      <alignment horizontal="center" vertical="center"/>
    </xf>
    <xf numFmtId="0" fontId="16" fillId="0" borderId="4" xfId="4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8" xfId="4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/>
    </xf>
    <xf numFmtId="164" fontId="17" fillId="0" borderId="10" xfId="0" applyNumberFormat="1" applyFont="1" applyFill="1" applyBorder="1" applyAlignment="1">
      <alignment horizontal="center"/>
    </xf>
    <xf numFmtId="164" fontId="17" fillId="3" borderId="10" xfId="0" applyNumberFormat="1" applyFont="1" applyFill="1" applyBorder="1" applyAlignment="1">
      <alignment horizontal="center"/>
    </xf>
    <xf numFmtId="0" fontId="17" fillId="3" borderId="0" xfId="4" applyFont="1" applyFill="1" applyBorder="1"/>
    <xf numFmtId="164" fontId="17" fillId="0" borderId="19" xfId="0" applyNumberFormat="1" applyFont="1" applyFill="1" applyBorder="1" applyAlignment="1">
      <alignment horizontal="center"/>
    </xf>
    <xf numFmtId="164" fontId="17" fillId="0" borderId="48" xfId="0" applyNumberFormat="1" applyFont="1" applyFill="1" applyBorder="1" applyAlignment="1">
      <alignment horizontal="center" vertical="center"/>
    </xf>
    <xf numFmtId="164" fontId="17" fillId="0" borderId="12" xfId="0" applyNumberFormat="1" applyFont="1" applyFill="1" applyBorder="1" applyAlignment="1">
      <alignment horizontal="center"/>
    </xf>
    <xf numFmtId="164" fontId="17" fillId="3" borderId="12" xfId="0" applyNumberFormat="1" applyFont="1" applyFill="1" applyBorder="1" applyAlignment="1">
      <alignment horizontal="center"/>
    </xf>
    <xf numFmtId="164" fontId="17" fillId="0" borderId="15" xfId="0" applyNumberFormat="1" applyFont="1" applyFill="1" applyBorder="1" applyAlignment="1">
      <alignment horizontal="center"/>
    </xf>
    <xf numFmtId="164" fontId="17" fillId="0" borderId="55" xfId="0" applyNumberFormat="1" applyFont="1" applyFill="1" applyBorder="1" applyAlignment="1">
      <alignment horizontal="center" vertical="center"/>
    </xf>
    <xf numFmtId="164" fontId="17" fillId="0" borderId="18" xfId="4" applyNumberFormat="1" applyFont="1" applyFill="1" applyBorder="1" applyAlignment="1" applyProtection="1">
      <alignment horizontal="center"/>
    </xf>
    <xf numFmtId="164" fontId="17" fillId="0" borderId="19" xfId="4" applyNumberFormat="1" applyFont="1" applyFill="1" applyBorder="1" applyAlignment="1" applyProtection="1">
      <alignment horizontal="center"/>
    </xf>
    <xf numFmtId="164" fontId="17" fillId="0" borderId="48" xfId="4" applyNumberFormat="1" applyFont="1" applyFill="1" applyBorder="1" applyAlignment="1">
      <alignment horizontal="center"/>
    </xf>
    <xf numFmtId="0" fontId="16" fillId="0" borderId="8" xfId="4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3" xfId="4" applyFont="1" applyFill="1" applyBorder="1" applyAlignment="1">
      <alignment horizontal="center" vertical="center" wrapText="1"/>
    </xf>
    <xf numFmtId="0" fontId="16" fillId="0" borderId="4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46" xfId="0" applyFont="1" applyFill="1" applyBorder="1" applyAlignment="1">
      <alignment horizontal="center" vertical="center" wrapText="1"/>
    </xf>
    <xf numFmtId="0" fontId="16" fillId="0" borderId="47" xfId="0" applyFont="1" applyFill="1" applyBorder="1" applyAlignment="1">
      <alignment horizontal="center" vertical="center" wrapText="1"/>
    </xf>
    <xf numFmtId="0" fontId="16" fillId="0" borderId="6" xfId="4" applyFont="1" applyFill="1" applyBorder="1" applyAlignment="1">
      <alignment horizontal="center" vertical="center" wrapText="1"/>
    </xf>
    <xf numFmtId="0" fontId="16" fillId="0" borderId="7" xfId="4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16" fillId="0" borderId="52" xfId="4" applyFont="1" applyFill="1" applyBorder="1" applyAlignment="1">
      <alignment horizontal="center" vertical="center" wrapText="1"/>
    </xf>
    <xf numFmtId="0" fontId="16" fillId="0" borderId="53" xfId="4" applyFont="1" applyFill="1" applyBorder="1" applyAlignment="1">
      <alignment horizontal="center" vertical="center" wrapText="1"/>
    </xf>
    <xf numFmtId="0" fontId="17" fillId="0" borderId="8" xfId="4" applyFont="1" applyFill="1" applyBorder="1" applyAlignment="1"/>
    <xf numFmtId="0" fontId="16" fillId="0" borderId="8" xfId="4" applyFont="1" applyFill="1" applyBorder="1" applyAlignment="1">
      <alignment horizontal="center" vertical="center"/>
    </xf>
    <xf numFmtId="0" fontId="16" fillId="0" borderId="7" xfId="4" applyFont="1" applyFill="1" applyBorder="1" applyAlignment="1">
      <alignment horizontal="center" vertical="center"/>
    </xf>
    <xf numFmtId="0" fontId="16" fillId="0" borderId="0" xfId="4" applyFont="1" applyFill="1" applyBorder="1" applyAlignment="1">
      <alignment horizontal="center" vertical="center"/>
    </xf>
  </cellXfs>
  <cellStyles count="37">
    <cellStyle name="Good 2" xfId="18" xr:uid="{00000000-0005-0000-0000-000000000000}"/>
    <cellStyle name="Normaallaad 2" xfId="1" xr:uid="{00000000-0005-0000-0000-000001000000}"/>
    <cellStyle name="Normaallaad 2 2" xfId="9" xr:uid="{00000000-0005-0000-0000-000002000000}"/>
    <cellStyle name="Normaallaad 2 3" xfId="12" xr:uid="{00000000-0005-0000-0000-000003000000}"/>
    <cellStyle name="Normaallaad 2 3 2" xfId="19" xr:uid="{00000000-0005-0000-0000-000004000000}"/>
    <cellStyle name="Normaallaad 2 3 2 2" xfId="31" xr:uid="{00000000-0005-0000-0000-000005000000}"/>
    <cellStyle name="Normaallaad 2 3 2 3" xfId="25" xr:uid="{00000000-0005-0000-0000-000006000000}"/>
    <cellStyle name="Normaallaad 2 3 3" xfId="28" xr:uid="{00000000-0005-0000-0000-000007000000}"/>
    <cellStyle name="Normaallaad 2 3 4" xfId="22" xr:uid="{00000000-0005-0000-0000-000008000000}"/>
    <cellStyle name="Normaallaad 2 4" xfId="23" xr:uid="{00000000-0005-0000-0000-000009000000}"/>
    <cellStyle name="Normaallaad 2 4 2" xfId="30" xr:uid="{00000000-0005-0000-0000-00000A000000}"/>
    <cellStyle name="Normaallaad 2 5" xfId="26" xr:uid="{00000000-0005-0000-0000-00000B000000}"/>
    <cellStyle name="Normaallaad 2 6" xfId="21" xr:uid="{00000000-0005-0000-0000-00000C000000}"/>
    <cellStyle name="Normaallaad 3" xfId="2" xr:uid="{00000000-0005-0000-0000-00000D000000}"/>
    <cellStyle name="Normaallaad 3 2" xfId="13" xr:uid="{00000000-0005-0000-0000-00000E000000}"/>
    <cellStyle name="Normaallaad 4" xfId="7" xr:uid="{00000000-0005-0000-0000-00000F000000}"/>
    <cellStyle name="Normaallaad 5" xfId="8" xr:uid="{00000000-0005-0000-0000-000010000000}"/>
    <cellStyle name="Normaallaad 5 2" xfId="17" xr:uid="{00000000-0005-0000-0000-000011000000}"/>
    <cellStyle name="Normaallaad 5 2 2" xfId="29" xr:uid="{00000000-0005-0000-0000-000012000000}"/>
    <cellStyle name="Normaallaad 5 3" xfId="27" xr:uid="{00000000-0005-0000-0000-000013000000}"/>
    <cellStyle name="Normal" xfId="0" builtinId="0"/>
    <cellStyle name="Normal 2" xfId="3" xr:uid="{00000000-0005-0000-0000-000015000000}"/>
    <cellStyle name="Normal 2 2" xfId="4" xr:uid="{00000000-0005-0000-0000-000016000000}"/>
    <cellStyle name="Normal 3" xfId="20" xr:uid="{00000000-0005-0000-0000-000017000000}"/>
    <cellStyle name="Normal 3 2" xfId="32" xr:uid="{00000000-0005-0000-0000-000018000000}"/>
    <cellStyle name="Normal 3 3" xfId="33" xr:uid="{00000000-0005-0000-0000-000019000000}"/>
    <cellStyle name="Normal 3 4" xfId="35" xr:uid="{00000000-0005-0000-0000-00001A000000}"/>
    <cellStyle name="Normal 4" xfId="34" xr:uid="{00000000-0005-0000-0000-00001B000000}"/>
    <cellStyle name="Normal_2.1." xfId="36" xr:uid="{00000000-0005-0000-0000-00001C000000}"/>
    <cellStyle name="Percent 2" xfId="10" xr:uid="{00000000-0005-0000-0000-00001D000000}"/>
    <cellStyle name="Percent 2 2" xfId="16" xr:uid="{00000000-0005-0000-0000-00001E000000}"/>
    <cellStyle name="Percent 2 3" xfId="24" xr:uid="{00000000-0005-0000-0000-00001F000000}"/>
    <cellStyle name="Percent 3" xfId="11" xr:uid="{00000000-0005-0000-0000-000020000000}"/>
    <cellStyle name="Protsent 2" xfId="5" xr:uid="{00000000-0005-0000-0000-000021000000}"/>
    <cellStyle name="Protsent 2 2" xfId="14" xr:uid="{00000000-0005-0000-0000-000022000000}"/>
    <cellStyle name="Protsent 3" xfId="6" xr:uid="{00000000-0005-0000-0000-000023000000}"/>
    <cellStyle name="Protsent 3 2" xfId="15" xr:uid="{00000000-0005-0000-0000-00002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31589"/>
      <color rgb="FF993300"/>
      <color rgb="FF5C3E32"/>
      <color rgb="FF7A3D00"/>
      <color rgb="FF17BB84"/>
      <color rgb="FFFFCC66"/>
      <color rgb="FFFFCCCC"/>
      <color rgb="FFFFCCFF"/>
      <color rgb="FF6699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N124"/>
  <sheetViews>
    <sheetView showWhiteSpace="0" topLeftCell="A61" zoomScale="70" zoomScaleNormal="70" workbookViewId="0">
      <selection activeCell="V48" sqref="V48"/>
    </sheetView>
  </sheetViews>
  <sheetFormatPr defaultColWidth="10.625" defaultRowHeight="15" x14ac:dyDescent="0.25"/>
  <cols>
    <col min="1" max="1" width="4.625" style="13" customWidth="1"/>
    <col min="2" max="2" width="15.625" style="13" customWidth="1"/>
    <col min="3" max="6" width="13.125" style="13" bestFit="1" customWidth="1"/>
    <col min="7" max="8" width="5" style="13" bestFit="1" customWidth="1"/>
    <col min="9" max="9" width="5.5" style="13" bestFit="1" customWidth="1"/>
    <col min="10" max="10" width="5.125" style="13" bestFit="1" customWidth="1"/>
    <col min="11" max="12" width="10.625" style="13" customWidth="1"/>
    <col min="13" max="13" width="10.625" style="13"/>
    <col min="14" max="14" width="16" style="13" customWidth="1"/>
    <col min="15" max="16384" width="10.625" style="13"/>
  </cols>
  <sheetData>
    <row r="1" spans="1:12" ht="75" customHeight="1" thickBot="1" x14ac:dyDescent="0.3">
      <c r="A1" s="198" t="s">
        <v>71</v>
      </c>
      <c r="B1" s="199"/>
      <c r="C1" s="15" t="s">
        <v>43</v>
      </c>
      <c r="D1" s="15" t="s">
        <v>44</v>
      </c>
      <c r="E1" s="15" t="s">
        <v>45</v>
      </c>
      <c r="F1" s="16" t="s">
        <v>46</v>
      </c>
      <c r="G1" s="200" t="s">
        <v>56</v>
      </c>
      <c r="H1" s="200"/>
      <c r="I1" s="201"/>
      <c r="J1" s="201"/>
      <c r="K1" s="198" t="s">
        <v>76</v>
      </c>
      <c r="L1" s="202"/>
    </row>
    <row r="2" spans="1:12" s="22" customFormat="1" ht="25.35" customHeight="1" thickBot="1" x14ac:dyDescent="0.25">
      <c r="A2" s="17" t="s">
        <v>47</v>
      </c>
      <c r="B2" s="18" t="s">
        <v>26</v>
      </c>
      <c r="C2" s="18" t="s">
        <v>75</v>
      </c>
      <c r="D2" s="18" t="s">
        <v>75</v>
      </c>
      <c r="E2" s="18" t="s">
        <v>75</v>
      </c>
      <c r="F2" s="19" t="s">
        <v>99</v>
      </c>
      <c r="G2" s="20" t="s">
        <v>58</v>
      </c>
      <c r="H2" s="20" t="s">
        <v>59</v>
      </c>
      <c r="I2" s="20" t="s">
        <v>60</v>
      </c>
      <c r="J2" s="20" t="s">
        <v>61</v>
      </c>
      <c r="K2" s="21" t="s">
        <v>62</v>
      </c>
      <c r="L2" s="19" t="s">
        <v>57</v>
      </c>
    </row>
    <row r="3" spans="1:12" s="27" customFormat="1" ht="14.85" customHeight="1" x14ac:dyDescent="0.25">
      <c r="A3" s="23">
        <v>1</v>
      </c>
      <c r="B3" s="85" t="s">
        <v>27</v>
      </c>
      <c r="C3" s="88">
        <v>63.2</v>
      </c>
      <c r="D3" s="89">
        <v>25.3</v>
      </c>
      <c r="E3" s="89">
        <v>4.7</v>
      </c>
      <c r="F3" s="90">
        <v>2</v>
      </c>
      <c r="G3" s="24">
        <v>25</v>
      </c>
      <c r="H3" s="24">
        <v>25</v>
      </c>
      <c r="I3" s="24">
        <v>25</v>
      </c>
      <c r="J3" s="24">
        <v>25</v>
      </c>
      <c r="K3" s="25">
        <f t="shared" ref="K3:K11" si="0">((C3*G$3)+(D3*H$3)+(E3*I$3)+(F3*J$3))/SUM(G$3,H$3,I$3,J$3)</f>
        <v>23.8</v>
      </c>
      <c r="L3" s="26">
        <f t="shared" ref="L3:L30" si="1">RANK(K3,K$3:K$30)</f>
        <v>24</v>
      </c>
    </row>
    <row r="4" spans="1:12" s="27" customFormat="1" ht="14.85" customHeight="1" x14ac:dyDescent="0.25">
      <c r="A4" s="28">
        <v>2</v>
      </c>
      <c r="B4" s="86" t="s">
        <v>17</v>
      </c>
      <c r="C4" s="91">
        <v>68.400000000000006</v>
      </c>
      <c r="D4" s="84">
        <v>40.5</v>
      </c>
      <c r="E4" s="84">
        <v>9.9</v>
      </c>
      <c r="F4" s="92">
        <v>3.2</v>
      </c>
      <c r="G4" s="13"/>
      <c r="H4" s="13"/>
      <c r="I4" s="31" t="s">
        <v>63</v>
      </c>
      <c r="J4" s="31">
        <v>100</v>
      </c>
      <c r="K4" s="29">
        <f t="shared" si="0"/>
        <v>30.5</v>
      </c>
      <c r="L4" s="30">
        <f t="shared" si="1"/>
        <v>14</v>
      </c>
    </row>
    <row r="5" spans="1:12" s="27" customFormat="1" ht="14.85" customHeight="1" x14ac:dyDescent="0.25">
      <c r="A5" s="28">
        <v>3</v>
      </c>
      <c r="B5" s="86" t="s">
        <v>18</v>
      </c>
      <c r="C5" s="91">
        <v>81</v>
      </c>
      <c r="D5" s="84">
        <v>38.299999999999997</v>
      </c>
      <c r="E5" s="84">
        <v>12.2</v>
      </c>
      <c r="F5" s="92">
        <v>5.4</v>
      </c>
      <c r="G5" s="13"/>
      <c r="H5" s="13"/>
      <c r="K5" s="29">
        <f t="shared" si="0"/>
        <v>34.225000000000001</v>
      </c>
      <c r="L5" s="30">
        <f t="shared" si="1"/>
        <v>11</v>
      </c>
    </row>
    <row r="6" spans="1:12" s="27" customFormat="1" ht="14.85" customHeight="1" x14ac:dyDescent="0.25">
      <c r="A6" s="28">
        <v>4</v>
      </c>
      <c r="B6" s="86" t="s">
        <v>19</v>
      </c>
      <c r="C6" s="91">
        <v>80.599999999999994</v>
      </c>
      <c r="D6" s="84">
        <v>54</v>
      </c>
      <c r="E6" s="84">
        <v>19</v>
      </c>
      <c r="F6" s="92">
        <v>8.8000000000000007</v>
      </c>
      <c r="G6" s="13"/>
      <c r="H6" s="13"/>
      <c r="I6" s="13"/>
      <c r="J6" s="13"/>
      <c r="K6" s="29">
        <f t="shared" si="0"/>
        <v>40.6</v>
      </c>
      <c r="L6" s="30">
        <f t="shared" si="1"/>
        <v>3</v>
      </c>
    </row>
    <row r="7" spans="1:12" s="27" customFormat="1" ht="14.85" customHeight="1" x14ac:dyDescent="0.25">
      <c r="A7" s="28">
        <v>5</v>
      </c>
      <c r="B7" s="86" t="s">
        <v>16</v>
      </c>
      <c r="C7" s="91">
        <v>79.400000000000006</v>
      </c>
      <c r="D7" s="84">
        <v>56</v>
      </c>
      <c r="E7" s="84">
        <v>15.5</v>
      </c>
      <c r="F7" s="92">
        <v>6.6</v>
      </c>
      <c r="G7" s="13"/>
      <c r="H7" s="13"/>
      <c r="I7" s="13"/>
      <c r="J7" s="13"/>
      <c r="K7" s="29">
        <f t="shared" si="0"/>
        <v>39.375</v>
      </c>
      <c r="L7" s="30">
        <f t="shared" si="1"/>
        <v>4</v>
      </c>
    </row>
    <row r="8" spans="1:12" s="27" customFormat="1" ht="14.85" customHeight="1" x14ac:dyDescent="0.25">
      <c r="A8" s="28">
        <v>6</v>
      </c>
      <c r="B8" s="86" t="s">
        <v>20</v>
      </c>
      <c r="C8" s="91">
        <v>74.900000000000006</v>
      </c>
      <c r="D8" s="84">
        <v>55</v>
      </c>
      <c r="E8" s="84">
        <v>31.8</v>
      </c>
      <c r="F8" s="92">
        <v>16.3</v>
      </c>
      <c r="G8" s="13"/>
      <c r="H8" s="13"/>
      <c r="I8" s="13"/>
      <c r="J8" s="13"/>
      <c r="K8" s="29">
        <f t="shared" si="0"/>
        <v>44.5</v>
      </c>
      <c r="L8" s="30">
        <f t="shared" si="1"/>
        <v>2</v>
      </c>
    </row>
    <row r="9" spans="1:12" s="27" customFormat="1" ht="14.85" customHeight="1" x14ac:dyDescent="0.25">
      <c r="A9" s="28">
        <v>7</v>
      </c>
      <c r="B9" s="86" t="s">
        <v>21</v>
      </c>
      <c r="C9" s="91">
        <v>65.3</v>
      </c>
      <c r="D9" s="84">
        <v>47.1</v>
      </c>
      <c r="E9" s="84">
        <v>19.2</v>
      </c>
      <c r="F9" s="92">
        <v>9.8000000000000007</v>
      </c>
      <c r="G9" s="13"/>
      <c r="H9" s="13"/>
      <c r="I9" s="32"/>
      <c r="J9" s="32"/>
      <c r="K9" s="29">
        <f t="shared" si="0"/>
        <v>35.35</v>
      </c>
      <c r="L9" s="30">
        <f t="shared" si="1"/>
        <v>10</v>
      </c>
    </row>
    <row r="10" spans="1:12" s="27" customFormat="1" ht="14.85" customHeight="1" x14ac:dyDescent="0.25">
      <c r="A10" s="28">
        <v>8</v>
      </c>
      <c r="B10" s="86" t="s">
        <v>22</v>
      </c>
      <c r="C10" s="91">
        <v>46.8</v>
      </c>
      <c r="D10" s="84">
        <v>25.3</v>
      </c>
      <c r="E10" s="84">
        <v>8.6999999999999993</v>
      </c>
      <c r="F10" s="92">
        <v>1.5</v>
      </c>
      <c r="G10" s="13"/>
      <c r="H10" s="13"/>
      <c r="I10" s="13"/>
      <c r="J10" s="13"/>
      <c r="K10" s="29">
        <f t="shared" si="0"/>
        <v>20.574999999999999</v>
      </c>
      <c r="L10" s="30">
        <f t="shared" si="1"/>
        <v>27</v>
      </c>
    </row>
    <row r="11" spans="1:12" s="27" customFormat="1" ht="14.85" customHeight="1" x14ac:dyDescent="0.25">
      <c r="A11" s="28">
        <v>9</v>
      </c>
      <c r="B11" s="86" t="s">
        <v>23</v>
      </c>
      <c r="C11" s="91">
        <v>59.3</v>
      </c>
      <c r="D11" s="84">
        <v>36.799999999999997</v>
      </c>
      <c r="E11" s="84">
        <v>5.3</v>
      </c>
      <c r="F11" s="92">
        <v>1.2</v>
      </c>
      <c r="G11" s="13"/>
      <c r="H11" s="13"/>
      <c r="I11" s="13"/>
      <c r="J11" s="13"/>
      <c r="K11" s="29">
        <f t="shared" si="0"/>
        <v>25.65</v>
      </c>
      <c r="L11" s="30">
        <f t="shared" si="1"/>
        <v>22</v>
      </c>
    </row>
    <row r="12" spans="1:12" s="27" customFormat="1" ht="14.85" customHeight="1" x14ac:dyDescent="0.25">
      <c r="A12" s="28">
        <v>10</v>
      </c>
      <c r="B12" s="86" t="s">
        <v>24</v>
      </c>
      <c r="C12" s="91">
        <v>70.3</v>
      </c>
      <c r="D12" s="84">
        <v>28.1</v>
      </c>
      <c r="E12" s="84">
        <v>6.3</v>
      </c>
      <c r="F12" s="92">
        <v>2.7</v>
      </c>
      <c r="G12" s="13"/>
      <c r="H12" s="13"/>
      <c r="I12" s="13"/>
      <c r="J12" s="13"/>
      <c r="K12" s="29">
        <f t="shared" ref="K12:K30" si="2">((C12*G$3)+(D12*H$3)+(E12*I$3)+(F12*J$3))/SUM(G$3,H$3,I$3,J$3)</f>
        <v>26.85</v>
      </c>
      <c r="L12" s="30">
        <f t="shared" si="1"/>
        <v>19</v>
      </c>
    </row>
    <row r="13" spans="1:12" s="27" customFormat="1" ht="14.85" customHeight="1" x14ac:dyDescent="0.25">
      <c r="A13" s="28">
        <v>11</v>
      </c>
      <c r="B13" s="86" t="s">
        <v>54</v>
      </c>
      <c r="C13" s="91">
        <v>49.7</v>
      </c>
      <c r="D13" s="84">
        <v>26.2</v>
      </c>
      <c r="E13" s="84">
        <v>6.1</v>
      </c>
      <c r="F13" s="92">
        <v>2.8</v>
      </c>
      <c r="G13" s="13"/>
      <c r="H13" s="13"/>
      <c r="I13" s="13"/>
      <c r="J13" s="13"/>
      <c r="K13" s="29">
        <f t="shared" si="2"/>
        <v>21.2</v>
      </c>
      <c r="L13" s="30">
        <f t="shared" si="1"/>
        <v>26</v>
      </c>
    </row>
    <row r="14" spans="1:12" s="27" customFormat="1" ht="14.85" customHeight="1" x14ac:dyDescent="0.25">
      <c r="A14" s="28">
        <v>12</v>
      </c>
      <c r="B14" s="86" t="s">
        <v>25</v>
      </c>
      <c r="C14" s="91">
        <v>62.2</v>
      </c>
      <c r="D14" s="84">
        <v>36.9</v>
      </c>
      <c r="E14" s="84">
        <v>9.1</v>
      </c>
      <c r="F14" s="92">
        <v>3.7</v>
      </c>
      <c r="G14" s="13"/>
      <c r="H14" s="13"/>
      <c r="I14" s="13"/>
      <c r="J14" s="13"/>
      <c r="K14" s="29">
        <f t="shared" si="2"/>
        <v>27.975000000000001</v>
      </c>
      <c r="L14" s="30">
        <f t="shared" si="1"/>
        <v>16</v>
      </c>
    </row>
    <row r="15" spans="1:12" s="27" customFormat="1" ht="14.85" customHeight="1" x14ac:dyDescent="0.25">
      <c r="A15" s="28">
        <v>13</v>
      </c>
      <c r="B15" s="86" t="s">
        <v>0</v>
      </c>
      <c r="C15" s="91">
        <v>61.5</v>
      </c>
      <c r="D15" s="84">
        <v>41.9</v>
      </c>
      <c r="E15" s="84">
        <v>13.2</v>
      </c>
      <c r="F15" s="92">
        <v>6.5</v>
      </c>
      <c r="G15" s="13"/>
      <c r="H15" s="13"/>
      <c r="I15" s="13"/>
      <c r="J15" s="13"/>
      <c r="K15" s="29">
        <f t="shared" si="2"/>
        <v>30.774999999999999</v>
      </c>
      <c r="L15" s="30">
        <f t="shared" si="1"/>
        <v>13</v>
      </c>
    </row>
    <row r="16" spans="1:12" s="27" customFormat="1" ht="14.85" customHeight="1" x14ac:dyDescent="0.25">
      <c r="A16" s="28">
        <v>14</v>
      </c>
      <c r="B16" s="86" t="s">
        <v>1</v>
      </c>
      <c r="C16" s="91">
        <v>70.900000000000006</v>
      </c>
      <c r="D16" s="84">
        <v>50.1</v>
      </c>
      <c r="E16" s="84">
        <v>19.5</v>
      </c>
      <c r="F16" s="92">
        <v>11.2</v>
      </c>
      <c r="G16" s="13"/>
      <c r="H16" s="13"/>
      <c r="I16" s="13"/>
      <c r="J16" s="13"/>
      <c r="K16" s="29">
        <f t="shared" si="2"/>
        <v>37.924999999999997</v>
      </c>
      <c r="L16" s="30">
        <f t="shared" si="1"/>
        <v>6</v>
      </c>
    </row>
    <row r="17" spans="1:12" s="27" customFormat="1" ht="14.85" customHeight="1" x14ac:dyDescent="0.25">
      <c r="A17" s="28">
        <v>15</v>
      </c>
      <c r="B17" s="86" t="s">
        <v>2</v>
      </c>
      <c r="C17" s="91">
        <v>75.8</v>
      </c>
      <c r="D17" s="84">
        <v>50.3</v>
      </c>
      <c r="E17" s="84">
        <v>19.100000000000001</v>
      </c>
      <c r="F17" s="92">
        <v>6.4</v>
      </c>
      <c r="G17" s="13"/>
      <c r="H17" s="13"/>
      <c r="I17" s="13"/>
      <c r="J17" s="13"/>
      <c r="K17" s="29">
        <f t="shared" si="2"/>
        <v>37.9</v>
      </c>
      <c r="L17" s="30">
        <f t="shared" si="1"/>
        <v>7</v>
      </c>
    </row>
    <row r="18" spans="1:12" s="27" customFormat="1" ht="14.85" customHeight="1" x14ac:dyDescent="0.25">
      <c r="A18" s="28">
        <v>16</v>
      </c>
      <c r="B18" s="86" t="s">
        <v>3</v>
      </c>
      <c r="C18" s="91">
        <v>57.2</v>
      </c>
      <c r="D18" s="84">
        <v>17.8</v>
      </c>
      <c r="E18" s="84">
        <v>3.2</v>
      </c>
      <c r="F18" s="92">
        <v>2.5</v>
      </c>
      <c r="G18" s="13"/>
      <c r="H18" s="13"/>
      <c r="I18" s="13"/>
      <c r="J18" s="13"/>
      <c r="K18" s="29">
        <f t="shared" si="2"/>
        <v>20.175000000000001</v>
      </c>
      <c r="L18" s="30">
        <f t="shared" si="1"/>
        <v>28</v>
      </c>
    </row>
    <row r="19" spans="1:12" s="27" customFormat="1" ht="14.85" customHeight="1" x14ac:dyDescent="0.25">
      <c r="A19" s="28">
        <v>17</v>
      </c>
      <c r="B19" s="86" t="s">
        <v>4</v>
      </c>
      <c r="C19" s="91">
        <v>70</v>
      </c>
      <c r="D19" s="84">
        <v>32.200000000000003</v>
      </c>
      <c r="E19" s="84">
        <v>5.3</v>
      </c>
      <c r="F19" s="92">
        <v>2.6</v>
      </c>
      <c r="G19" s="13"/>
      <c r="H19" s="13"/>
      <c r="I19" s="13"/>
      <c r="J19" s="13"/>
      <c r="K19" s="29">
        <f t="shared" si="2"/>
        <v>27.524999999999999</v>
      </c>
      <c r="L19" s="30">
        <f t="shared" si="1"/>
        <v>17</v>
      </c>
    </row>
    <row r="20" spans="1:12" s="27" customFormat="1" ht="14.85" customHeight="1" x14ac:dyDescent="0.25">
      <c r="A20" s="28">
        <v>18</v>
      </c>
      <c r="B20" s="86" t="s">
        <v>5</v>
      </c>
      <c r="C20" s="91">
        <v>61.4</v>
      </c>
      <c r="D20" s="84">
        <v>29.1</v>
      </c>
      <c r="E20" s="84">
        <v>8</v>
      </c>
      <c r="F20" s="92">
        <v>3.8</v>
      </c>
      <c r="G20" s="13"/>
      <c r="H20" s="13"/>
      <c r="I20" s="13"/>
      <c r="J20" s="13"/>
      <c r="K20" s="29">
        <f t="shared" si="2"/>
        <v>25.574999999999999</v>
      </c>
      <c r="L20" s="30">
        <f t="shared" si="1"/>
        <v>23</v>
      </c>
    </row>
    <row r="21" spans="1:12" s="27" customFormat="1" ht="14.85" customHeight="1" x14ac:dyDescent="0.25">
      <c r="A21" s="28">
        <v>19</v>
      </c>
      <c r="B21" s="86" t="s">
        <v>6</v>
      </c>
      <c r="C21" s="91">
        <v>72.900000000000006</v>
      </c>
      <c r="D21" s="84">
        <v>53</v>
      </c>
      <c r="E21" s="84">
        <v>13.1</v>
      </c>
      <c r="F21" s="92">
        <v>6</v>
      </c>
      <c r="G21" s="13"/>
      <c r="H21" s="13"/>
      <c r="I21" s="13"/>
      <c r="J21" s="13"/>
      <c r="K21" s="29">
        <f t="shared" si="2"/>
        <v>36.25</v>
      </c>
      <c r="L21" s="30">
        <f t="shared" si="1"/>
        <v>8</v>
      </c>
    </row>
    <row r="22" spans="1:12" s="27" customFormat="1" ht="14.85" customHeight="1" x14ac:dyDescent="0.25">
      <c r="A22" s="28">
        <v>20</v>
      </c>
      <c r="B22" s="86" t="s">
        <v>7</v>
      </c>
      <c r="C22" s="91">
        <v>67.099999999999994</v>
      </c>
      <c r="D22" s="84">
        <v>26.9</v>
      </c>
      <c r="E22" s="84">
        <v>8.6</v>
      </c>
      <c r="F22" s="92">
        <v>6</v>
      </c>
      <c r="G22" s="13"/>
      <c r="H22" s="13"/>
      <c r="I22" s="13"/>
      <c r="J22" s="13"/>
      <c r="K22" s="29">
        <f t="shared" si="2"/>
        <v>27.15</v>
      </c>
      <c r="L22" s="30">
        <f t="shared" si="1"/>
        <v>18</v>
      </c>
    </row>
    <row r="23" spans="1:12" s="27" customFormat="1" ht="14.85" customHeight="1" x14ac:dyDescent="0.25">
      <c r="A23" s="28">
        <v>21</v>
      </c>
      <c r="B23" s="86" t="s">
        <v>8</v>
      </c>
      <c r="C23" s="91">
        <v>61.7</v>
      </c>
      <c r="D23" s="84">
        <v>30.5</v>
      </c>
      <c r="E23" s="84">
        <v>9.8000000000000007</v>
      </c>
      <c r="F23" s="92">
        <v>3.9</v>
      </c>
      <c r="G23" s="13"/>
      <c r="H23" s="13"/>
      <c r="I23" s="13"/>
      <c r="J23" s="13"/>
      <c r="K23" s="29">
        <f t="shared" si="2"/>
        <v>26.475000000000001</v>
      </c>
      <c r="L23" s="30">
        <f t="shared" si="1"/>
        <v>20</v>
      </c>
    </row>
    <row r="24" spans="1:12" s="27" customFormat="1" ht="14.85" customHeight="1" x14ac:dyDescent="0.25">
      <c r="A24" s="28">
        <v>22</v>
      </c>
      <c r="B24" s="86" t="s">
        <v>9</v>
      </c>
      <c r="C24" s="91">
        <v>63.8</v>
      </c>
      <c r="D24" s="84">
        <v>39.299999999999997</v>
      </c>
      <c r="E24" s="84">
        <v>18.8</v>
      </c>
      <c r="F24" s="92">
        <v>11.5</v>
      </c>
      <c r="G24" s="13"/>
      <c r="H24" s="13"/>
      <c r="I24" s="13"/>
      <c r="J24" s="13"/>
      <c r="K24" s="29">
        <f t="shared" si="2"/>
        <v>33.35</v>
      </c>
      <c r="L24" s="30">
        <f t="shared" si="1"/>
        <v>12</v>
      </c>
    </row>
    <row r="25" spans="1:12" s="27" customFormat="1" ht="14.85" customHeight="1" x14ac:dyDescent="0.25">
      <c r="A25" s="28">
        <v>23</v>
      </c>
      <c r="B25" s="86" t="s">
        <v>10</v>
      </c>
      <c r="C25" s="91">
        <v>56.6</v>
      </c>
      <c r="D25" s="84">
        <v>29.3</v>
      </c>
      <c r="E25" s="84">
        <v>16.2</v>
      </c>
      <c r="F25" s="92">
        <v>13.4</v>
      </c>
      <c r="G25" s="13"/>
      <c r="H25" s="13"/>
      <c r="I25" s="13"/>
      <c r="J25" s="13"/>
      <c r="K25" s="29">
        <f t="shared" si="2"/>
        <v>28.875</v>
      </c>
      <c r="L25" s="30">
        <f t="shared" si="1"/>
        <v>15</v>
      </c>
    </row>
    <row r="26" spans="1:12" s="27" customFormat="1" ht="14.85" customHeight="1" x14ac:dyDescent="0.25">
      <c r="A26" s="28">
        <v>24</v>
      </c>
      <c r="B26" s="86" t="s">
        <v>11</v>
      </c>
      <c r="C26" s="91">
        <v>57.6</v>
      </c>
      <c r="D26" s="84">
        <v>18</v>
      </c>
      <c r="E26" s="84">
        <v>5.2</v>
      </c>
      <c r="F26" s="92">
        <v>4.3</v>
      </c>
      <c r="G26" s="13"/>
      <c r="H26" s="13"/>
      <c r="I26" s="13"/>
      <c r="J26" s="13"/>
      <c r="K26" s="29">
        <f t="shared" si="2"/>
        <v>21.274999999999999</v>
      </c>
      <c r="L26" s="30">
        <f t="shared" si="1"/>
        <v>25</v>
      </c>
    </row>
    <row r="27" spans="1:12" s="27" customFormat="1" ht="14.85" customHeight="1" x14ac:dyDescent="0.25">
      <c r="A27" s="28">
        <v>25</v>
      </c>
      <c r="B27" s="86" t="s">
        <v>12</v>
      </c>
      <c r="C27" s="91">
        <v>70.5</v>
      </c>
      <c r="D27" s="84">
        <v>27</v>
      </c>
      <c r="E27" s="84">
        <v>5.6</v>
      </c>
      <c r="F27" s="92">
        <v>2.1</v>
      </c>
      <c r="G27" s="13"/>
      <c r="H27" s="13"/>
      <c r="I27" s="13"/>
      <c r="J27" s="13"/>
      <c r="K27" s="29">
        <f t="shared" si="2"/>
        <v>26.3</v>
      </c>
      <c r="L27" s="30">
        <f t="shared" si="1"/>
        <v>21</v>
      </c>
    </row>
    <row r="28" spans="1:12" s="27" customFormat="1" ht="14.85" customHeight="1" x14ac:dyDescent="0.25">
      <c r="A28" s="28">
        <v>26</v>
      </c>
      <c r="B28" s="86" t="s">
        <v>13</v>
      </c>
      <c r="C28" s="91">
        <v>75.599999999999994</v>
      </c>
      <c r="D28" s="84">
        <v>47.4</v>
      </c>
      <c r="E28" s="84">
        <v>13.8</v>
      </c>
      <c r="F28" s="92">
        <v>6.1</v>
      </c>
      <c r="G28" s="13"/>
      <c r="H28" s="13"/>
      <c r="I28" s="13"/>
      <c r="J28" s="13"/>
      <c r="K28" s="29">
        <f t="shared" si="2"/>
        <v>35.725000000000001</v>
      </c>
      <c r="L28" s="30">
        <f t="shared" si="1"/>
        <v>9</v>
      </c>
    </row>
    <row r="29" spans="1:12" s="27" customFormat="1" ht="14.85" customHeight="1" x14ac:dyDescent="0.25">
      <c r="A29" s="28">
        <v>27</v>
      </c>
      <c r="B29" s="86" t="s">
        <v>14</v>
      </c>
      <c r="C29" s="91">
        <v>83.2</v>
      </c>
      <c r="D29" s="84">
        <v>67.5</v>
      </c>
      <c r="E29" s="84">
        <v>21.8</v>
      </c>
      <c r="F29" s="92">
        <v>9</v>
      </c>
      <c r="G29" s="13"/>
      <c r="H29" s="13"/>
      <c r="I29" s="13"/>
      <c r="J29" s="13"/>
      <c r="K29" s="29">
        <f t="shared" si="2"/>
        <v>45.375</v>
      </c>
      <c r="L29" s="30">
        <f t="shared" si="1"/>
        <v>1</v>
      </c>
    </row>
    <row r="30" spans="1:12" s="27" customFormat="1" ht="14.85" customHeight="1" thickBot="1" x14ac:dyDescent="0.3">
      <c r="A30" s="33">
        <v>28</v>
      </c>
      <c r="B30" s="87" t="s">
        <v>15</v>
      </c>
      <c r="C30" s="93">
        <v>73.400000000000006</v>
      </c>
      <c r="D30" s="94">
        <v>51.8</v>
      </c>
      <c r="E30" s="94">
        <v>21.3</v>
      </c>
      <c r="F30" s="95">
        <v>10.5</v>
      </c>
      <c r="G30" s="13"/>
      <c r="H30" s="13"/>
      <c r="I30" s="13"/>
      <c r="J30" s="13"/>
      <c r="K30" s="34">
        <f t="shared" si="2"/>
        <v>39.25</v>
      </c>
      <c r="L30" s="35">
        <f t="shared" si="1"/>
        <v>5</v>
      </c>
    </row>
    <row r="31" spans="1:12" s="27" customFormat="1" ht="14.85" customHeight="1" x14ac:dyDescent="0.25">
      <c r="A31" s="13"/>
      <c r="B31" s="13"/>
      <c r="C31" s="13"/>
      <c r="D31" s="13"/>
      <c r="E31" s="13"/>
      <c r="G31" s="13"/>
      <c r="H31" s="13"/>
      <c r="I31" s="13"/>
      <c r="J31" s="13"/>
      <c r="K31" s="13"/>
      <c r="L31" s="13"/>
    </row>
    <row r="32" spans="1:12" s="27" customFormat="1" ht="14.85" customHeight="1" x14ac:dyDescent="0.25">
      <c r="A32" s="13"/>
      <c r="B32" s="13" t="s">
        <v>67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</row>
    <row r="33" spans="1:14" s="27" customFormat="1" x14ac:dyDescent="0.25">
      <c r="A33" s="13"/>
      <c r="B33" s="36" t="s">
        <v>28</v>
      </c>
      <c r="C33" s="5">
        <f>AVERAGE(C3:C30)</f>
        <v>67.153571428571425</v>
      </c>
      <c r="D33" s="5">
        <f>AVERAGE(D3:D30)</f>
        <v>38.628571428571419</v>
      </c>
      <c r="E33" s="5">
        <f>AVERAGE(E3:E30)</f>
        <v>12.510714285714286</v>
      </c>
      <c r="F33" s="5">
        <f>AVERAGE(F3:F30)</f>
        <v>6.0642857142857149</v>
      </c>
      <c r="G33" s="13"/>
      <c r="H33" s="13"/>
      <c r="I33" s="13"/>
      <c r="J33" s="13"/>
      <c r="K33" s="5">
        <f>AVERAGE(K3:K30)</f>
        <v>31.089285714285715</v>
      </c>
      <c r="L33" s="13"/>
    </row>
    <row r="34" spans="1:14" s="27" customFormat="1" x14ac:dyDescent="0.25">
      <c r="A34" s="13"/>
      <c r="B34" s="36" t="s">
        <v>32</v>
      </c>
      <c r="C34" s="5">
        <f>STDEV(C3:C30)</f>
        <v>9.2993222430398035</v>
      </c>
      <c r="D34" s="5">
        <f>STDEV(D3:D30)</f>
        <v>12.903139357962695</v>
      </c>
      <c r="E34" s="5">
        <f>STDEV(E3:E30)</f>
        <v>6.9066441058036832</v>
      </c>
      <c r="F34" s="5">
        <f>STDEV(F3:F30)</f>
        <v>3.9224155714742821</v>
      </c>
      <c r="G34" s="13"/>
      <c r="H34" s="13"/>
      <c r="I34" s="13"/>
      <c r="J34" s="13"/>
      <c r="K34" s="5">
        <f>STDEV(K3:K30)</f>
        <v>7.2682797284942211</v>
      </c>
      <c r="L34" s="13"/>
    </row>
    <row r="35" spans="1:14" s="27" customFormat="1" x14ac:dyDescent="0.25">
      <c r="A35" s="13"/>
      <c r="B35" s="36" t="s">
        <v>29</v>
      </c>
      <c r="C35" s="37">
        <f>COUNT(C3:C30)</f>
        <v>28</v>
      </c>
      <c r="D35" s="37">
        <f>COUNT(D3:D30)</f>
        <v>28</v>
      </c>
      <c r="E35" s="37">
        <f>COUNT(E3:E30)</f>
        <v>28</v>
      </c>
      <c r="F35" s="37">
        <f>COUNT(F3:F30)</f>
        <v>28</v>
      </c>
      <c r="G35" s="13"/>
      <c r="H35" s="13"/>
      <c r="I35" s="13"/>
      <c r="J35" s="13"/>
      <c r="K35" s="37">
        <f>COUNT(K3:K30)</f>
        <v>28</v>
      </c>
      <c r="L35" s="13"/>
    </row>
    <row r="36" spans="1:14" s="27" customFormat="1" x14ac:dyDescent="0.25">
      <c r="A36" s="13"/>
      <c r="B36" s="36" t="s">
        <v>30</v>
      </c>
      <c r="C36" s="1">
        <f>MIN(C3:C30)</f>
        <v>46.8</v>
      </c>
      <c r="D36" s="1">
        <f>MIN(D3:D30)</f>
        <v>17.8</v>
      </c>
      <c r="E36" s="1">
        <f>MIN(E3:E30)</f>
        <v>3.2</v>
      </c>
      <c r="F36" s="1">
        <f>MIN(F3:F30)</f>
        <v>1.2</v>
      </c>
      <c r="G36" s="24"/>
      <c r="H36" s="24"/>
      <c r="I36" s="24"/>
      <c r="J36" s="24"/>
      <c r="K36" s="1">
        <f>MIN(K3:K30)</f>
        <v>20.175000000000001</v>
      </c>
      <c r="L36" s="13"/>
    </row>
    <row r="37" spans="1:14" s="27" customFormat="1" x14ac:dyDescent="0.25">
      <c r="A37" s="13"/>
      <c r="B37" s="36" t="s">
        <v>31</v>
      </c>
      <c r="C37" s="1">
        <f>MAX(C3:C30)</f>
        <v>83.2</v>
      </c>
      <c r="D37" s="1">
        <f>MAX(D3:D30)</f>
        <v>67.5</v>
      </c>
      <c r="E37" s="1">
        <f>MAX(E3:E30)</f>
        <v>31.8</v>
      </c>
      <c r="F37" s="1">
        <f>MAX(F3:F30)</f>
        <v>16.3</v>
      </c>
      <c r="G37" s="24"/>
      <c r="H37" s="24"/>
      <c r="I37" s="24"/>
      <c r="J37" s="24"/>
      <c r="K37" s="1">
        <f>MAX(K3:K30)</f>
        <v>45.375</v>
      </c>
      <c r="L37" s="13"/>
    </row>
    <row r="38" spans="1:14" s="27" customForma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</row>
    <row r="39" spans="1:14" s="27" customFormat="1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</row>
    <row r="40" spans="1:14" s="27" customFormat="1" ht="14.1" customHeight="1" thickBot="1" x14ac:dyDescent="0.3">
      <c r="A40" s="31"/>
      <c r="B40" s="13"/>
      <c r="C40" s="48"/>
      <c r="D40" s="48"/>
      <c r="E40" s="48"/>
      <c r="F40" s="48"/>
      <c r="G40" s="13"/>
      <c r="H40" s="13"/>
      <c r="I40" s="13"/>
      <c r="J40" s="13"/>
      <c r="K40" s="13"/>
      <c r="L40" s="13"/>
    </row>
    <row r="41" spans="1:14" ht="57" customHeight="1" thickBot="1" x14ac:dyDescent="0.3">
      <c r="A41" s="198" t="s">
        <v>72</v>
      </c>
      <c r="B41" s="199"/>
      <c r="C41" s="15" t="s">
        <v>43</v>
      </c>
      <c r="D41" s="15" t="s">
        <v>44</v>
      </c>
      <c r="E41" s="15" t="s">
        <v>45</v>
      </c>
      <c r="F41" s="16" t="s">
        <v>46</v>
      </c>
      <c r="G41" s="200" t="s">
        <v>56</v>
      </c>
      <c r="H41" s="200"/>
      <c r="I41" s="201"/>
      <c r="J41" s="201"/>
      <c r="K41" s="198" t="s">
        <v>76</v>
      </c>
      <c r="L41" s="202"/>
      <c r="N41" s="38" t="s">
        <v>69</v>
      </c>
    </row>
    <row r="42" spans="1:14" s="22" customFormat="1" ht="19.5" customHeight="1" thickBot="1" x14ac:dyDescent="0.25">
      <c r="A42" s="17" t="s">
        <v>47</v>
      </c>
      <c r="B42" s="18" t="s">
        <v>26</v>
      </c>
      <c r="C42" s="18" t="s">
        <v>75</v>
      </c>
      <c r="D42" s="18" t="s">
        <v>75</v>
      </c>
      <c r="E42" s="18" t="s">
        <v>75</v>
      </c>
      <c r="F42" s="19" t="s">
        <v>100</v>
      </c>
      <c r="G42" s="20" t="s">
        <v>58</v>
      </c>
      <c r="H42" s="20" t="s">
        <v>59</v>
      </c>
      <c r="I42" s="20" t="s">
        <v>60</v>
      </c>
      <c r="J42" s="20" t="s">
        <v>61</v>
      </c>
      <c r="K42" s="21" t="s">
        <v>62</v>
      </c>
      <c r="L42" s="19" t="s">
        <v>57</v>
      </c>
      <c r="N42" s="39" t="s">
        <v>74</v>
      </c>
    </row>
    <row r="43" spans="1:14" s="27" customFormat="1" ht="15" customHeight="1" x14ac:dyDescent="0.25">
      <c r="A43" s="23">
        <v>1</v>
      </c>
      <c r="B43" s="85" t="s">
        <v>27</v>
      </c>
      <c r="C43" s="88">
        <v>68.5</v>
      </c>
      <c r="D43" s="89">
        <v>30.5</v>
      </c>
      <c r="E43" s="89">
        <v>6.7</v>
      </c>
      <c r="F43" s="90">
        <v>3.2</v>
      </c>
      <c r="G43" s="24">
        <v>25</v>
      </c>
      <c r="H43" s="24">
        <v>25</v>
      </c>
      <c r="I43" s="24">
        <v>25</v>
      </c>
      <c r="J43" s="24">
        <v>25</v>
      </c>
      <c r="K43" s="25">
        <f>((C43*G$43)+(D43*H$43)+(E43*I$43)+(F43*J$43))/SUM(G$43,H$43,I$43,J$43)</f>
        <v>27.225000000000001</v>
      </c>
      <c r="L43" s="26">
        <f t="shared" ref="L43:L70" si="3">RANK(K43,K$43:K$70)</f>
        <v>24</v>
      </c>
      <c r="N43" s="40">
        <f>K83-K43</f>
        <v>-6.7250000000000014</v>
      </c>
    </row>
    <row r="44" spans="1:14" s="27" customFormat="1" ht="15" customHeight="1" x14ac:dyDescent="0.25">
      <c r="A44" s="28">
        <v>2</v>
      </c>
      <c r="B44" s="86" t="s">
        <v>17</v>
      </c>
      <c r="C44" s="91">
        <v>67.8</v>
      </c>
      <c r="D44" s="84">
        <v>48.3</v>
      </c>
      <c r="E44" s="84">
        <v>14.1</v>
      </c>
      <c r="F44" s="92">
        <v>4.4000000000000004</v>
      </c>
      <c r="G44" s="13"/>
      <c r="H44" s="13"/>
      <c r="I44" s="31" t="s">
        <v>63</v>
      </c>
      <c r="J44" s="31">
        <v>100</v>
      </c>
      <c r="K44" s="29">
        <f t="shared" ref="K44:K70" si="4">((C44*G$43)+(D44*H$43)+(E44*I$43)+(F44*J$43))/SUM(G$43,H$43,I$43,J$43)</f>
        <v>33.65</v>
      </c>
      <c r="L44" s="30">
        <f t="shared" si="3"/>
        <v>17</v>
      </c>
      <c r="N44" s="40">
        <f t="shared" ref="N44:N61" si="5">K84-K44</f>
        <v>-5.7000000000000028</v>
      </c>
    </row>
    <row r="45" spans="1:14" s="27" customFormat="1" ht="15" customHeight="1" x14ac:dyDescent="0.25">
      <c r="A45" s="28">
        <v>3</v>
      </c>
      <c r="B45" s="86" t="s">
        <v>18</v>
      </c>
      <c r="C45" s="91">
        <v>85.5</v>
      </c>
      <c r="D45" s="84">
        <v>52.2</v>
      </c>
      <c r="E45" s="84">
        <v>15.7</v>
      </c>
      <c r="F45" s="92">
        <v>7.3</v>
      </c>
      <c r="G45" s="13"/>
      <c r="H45" s="13"/>
      <c r="K45" s="29">
        <f t="shared" si="4"/>
        <v>40.174999999999997</v>
      </c>
      <c r="L45" s="30">
        <f t="shared" si="3"/>
        <v>8</v>
      </c>
      <c r="N45" s="40">
        <f t="shared" si="5"/>
        <v>-11.274999999999999</v>
      </c>
    </row>
    <row r="46" spans="1:14" s="27" customFormat="1" ht="15" customHeight="1" x14ac:dyDescent="0.25">
      <c r="A46" s="28">
        <v>4</v>
      </c>
      <c r="B46" s="86" t="s">
        <v>19</v>
      </c>
      <c r="C46" s="91">
        <v>82.7</v>
      </c>
      <c r="D46" s="84">
        <v>60.4</v>
      </c>
      <c r="E46" s="84">
        <v>27.6</v>
      </c>
      <c r="F46" s="92">
        <v>12</v>
      </c>
      <c r="G46" s="13"/>
      <c r="H46" s="13"/>
      <c r="I46" s="13"/>
      <c r="J46" s="13"/>
      <c r="K46" s="29">
        <f t="shared" si="4"/>
        <v>45.674999999999997</v>
      </c>
      <c r="L46" s="30">
        <f t="shared" si="3"/>
        <v>2</v>
      </c>
      <c r="N46" s="40">
        <f t="shared" si="5"/>
        <v>-9.8499999999999943</v>
      </c>
    </row>
    <row r="47" spans="1:14" s="27" customFormat="1" ht="15" customHeight="1" x14ac:dyDescent="0.25">
      <c r="A47" s="28">
        <v>5</v>
      </c>
      <c r="B47" s="86" t="s">
        <v>16</v>
      </c>
      <c r="C47" s="91">
        <v>84.1</v>
      </c>
      <c r="D47" s="84">
        <v>61.5</v>
      </c>
      <c r="E47" s="84">
        <v>19.399999999999999</v>
      </c>
      <c r="F47" s="92">
        <v>9.3000000000000007</v>
      </c>
      <c r="G47" s="13"/>
      <c r="H47" s="13"/>
      <c r="I47" s="13"/>
      <c r="J47" s="13"/>
      <c r="K47" s="29">
        <f t="shared" si="4"/>
        <v>43.575000000000003</v>
      </c>
      <c r="L47" s="30">
        <f t="shared" si="3"/>
        <v>4</v>
      </c>
      <c r="N47" s="40">
        <f t="shared" si="5"/>
        <v>-8.1500000000000057</v>
      </c>
    </row>
    <row r="48" spans="1:14" s="27" customFormat="1" ht="15" customHeight="1" x14ac:dyDescent="0.25">
      <c r="A48" s="28">
        <v>6</v>
      </c>
      <c r="B48" s="86" t="s">
        <v>20</v>
      </c>
      <c r="C48" s="91">
        <v>71.5</v>
      </c>
      <c r="D48" s="84">
        <v>55</v>
      </c>
      <c r="E48" s="84">
        <v>28.7</v>
      </c>
      <c r="F48" s="92">
        <v>16.600000000000001</v>
      </c>
      <c r="G48" s="13"/>
      <c r="H48" s="13"/>
      <c r="I48" s="13"/>
      <c r="J48" s="13"/>
      <c r="K48" s="29">
        <f t="shared" si="4"/>
        <v>42.95</v>
      </c>
      <c r="L48" s="30">
        <f t="shared" si="3"/>
        <v>6</v>
      </c>
      <c r="N48" s="40">
        <f t="shared" si="5"/>
        <v>2.7749999999999986</v>
      </c>
    </row>
    <row r="49" spans="1:14" s="27" customFormat="1" ht="15" customHeight="1" x14ac:dyDescent="0.25">
      <c r="A49" s="28">
        <v>7</v>
      </c>
      <c r="B49" s="86" t="s">
        <v>21</v>
      </c>
      <c r="C49" s="91">
        <v>73</v>
      </c>
      <c r="D49" s="84">
        <v>56.2</v>
      </c>
      <c r="E49" s="84">
        <v>25.7</v>
      </c>
      <c r="F49" s="92">
        <v>14.4</v>
      </c>
      <c r="G49" s="13"/>
      <c r="H49" s="13"/>
      <c r="I49" s="32"/>
      <c r="J49" s="32"/>
      <c r="K49" s="29">
        <f t="shared" si="4"/>
        <v>42.325000000000003</v>
      </c>
      <c r="L49" s="30">
        <f t="shared" si="3"/>
        <v>7</v>
      </c>
      <c r="N49" s="40">
        <f t="shared" si="5"/>
        <v>-13.825000000000003</v>
      </c>
    </row>
    <row r="50" spans="1:14" s="27" customFormat="1" ht="15" customHeight="1" x14ac:dyDescent="0.25">
      <c r="A50" s="28">
        <v>8</v>
      </c>
      <c r="B50" s="86" t="s">
        <v>22</v>
      </c>
      <c r="C50" s="91">
        <v>59.6</v>
      </c>
      <c r="D50" s="84">
        <v>32.200000000000003</v>
      </c>
      <c r="E50" s="84">
        <v>10.6</v>
      </c>
      <c r="F50" s="92">
        <v>2.4</v>
      </c>
      <c r="G50" s="13"/>
      <c r="H50" s="13"/>
      <c r="I50" s="13"/>
      <c r="J50" s="13"/>
      <c r="K50" s="29">
        <f t="shared" si="4"/>
        <v>26.2</v>
      </c>
      <c r="L50" s="30">
        <f t="shared" si="3"/>
        <v>25</v>
      </c>
      <c r="N50" s="40">
        <f t="shared" si="5"/>
        <v>-10.725</v>
      </c>
    </row>
    <row r="51" spans="1:14" s="27" customFormat="1" ht="15" customHeight="1" x14ac:dyDescent="0.25">
      <c r="A51" s="28">
        <v>9</v>
      </c>
      <c r="B51" s="86" t="s">
        <v>23</v>
      </c>
      <c r="C51" s="91">
        <v>67.099999999999994</v>
      </c>
      <c r="D51" s="84">
        <v>41.9</v>
      </c>
      <c r="E51" s="84">
        <v>6.3</v>
      </c>
      <c r="F51" s="92">
        <v>1.7</v>
      </c>
      <c r="G51" s="13"/>
      <c r="H51" s="13"/>
      <c r="I51" s="13"/>
      <c r="J51" s="13"/>
      <c r="K51" s="29">
        <f t="shared" si="4"/>
        <v>29.25</v>
      </c>
      <c r="L51" s="30">
        <f t="shared" si="3"/>
        <v>22</v>
      </c>
      <c r="N51" s="40">
        <f t="shared" si="5"/>
        <v>-6.9499999999999993</v>
      </c>
    </row>
    <row r="52" spans="1:14" s="27" customFormat="1" ht="15" customHeight="1" x14ac:dyDescent="0.25">
      <c r="A52" s="28">
        <v>10</v>
      </c>
      <c r="B52" s="86" t="s">
        <v>24</v>
      </c>
      <c r="C52" s="91">
        <v>73.7</v>
      </c>
      <c r="D52" s="84">
        <v>27.7</v>
      </c>
      <c r="E52" s="84">
        <v>8</v>
      </c>
      <c r="F52" s="92">
        <v>3.2</v>
      </c>
      <c r="G52" s="13"/>
      <c r="H52" s="13"/>
      <c r="I52" s="13"/>
      <c r="J52" s="13"/>
      <c r="K52" s="29">
        <f t="shared" si="4"/>
        <v>28.15</v>
      </c>
      <c r="L52" s="30">
        <f t="shared" si="3"/>
        <v>23</v>
      </c>
      <c r="N52" s="40">
        <f t="shared" si="5"/>
        <v>-2.4749999999999979</v>
      </c>
    </row>
    <row r="53" spans="1:14" s="27" customFormat="1" ht="15" customHeight="1" x14ac:dyDescent="0.25">
      <c r="A53" s="28">
        <v>11</v>
      </c>
      <c r="B53" s="86" t="s">
        <v>54</v>
      </c>
      <c r="C53" s="91">
        <v>56.4</v>
      </c>
      <c r="D53" s="84">
        <v>33.299999999999997</v>
      </c>
      <c r="E53" s="84">
        <v>8.4</v>
      </c>
      <c r="F53" s="92">
        <v>4.4000000000000004</v>
      </c>
      <c r="G53" s="13"/>
      <c r="H53" s="13"/>
      <c r="I53" s="13"/>
      <c r="J53" s="13"/>
      <c r="K53" s="29">
        <f t="shared" ref="K53" si="6">((C53*G$43)+(D53*H$43)+(E53*I$43)+(F53*J$43))/SUM(G$43,H$43,I$43,J$43)</f>
        <v>25.625</v>
      </c>
      <c r="L53" s="30">
        <f t="shared" si="3"/>
        <v>26</v>
      </c>
      <c r="N53" s="40">
        <f t="shared" si="5"/>
        <v>-8.4750000000000014</v>
      </c>
    </row>
    <row r="54" spans="1:14" s="27" customFormat="1" ht="15" customHeight="1" x14ac:dyDescent="0.25">
      <c r="A54" s="28">
        <v>12</v>
      </c>
      <c r="B54" s="86" t="s">
        <v>25</v>
      </c>
      <c r="C54" s="91">
        <v>74.8</v>
      </c>
      <c r="D54" s="84">
        <v>46.7</v>
      </c>
      <c r="E54" s="84">
        <v>13.3</v>
      </c>
      <c r="F54" s="92">
        <v>6.2</v>
      </c>
      <c r="G54" s="13"/>
      <c r="H54" s="13"/>
      <c r="I54" s="13"/>
      <c r="J54" s="13"/>
      <c r="K54" s="29">
        <f t="shared" si="4"/>
        <v>35.25</v>
      </c>
      <c r="L54" s="30">
        <f t="shared" si="3"/>
        <v>15</v>
      </c>
      <c r="N54" s="40">
        <f t="shared" si="5"/>
        <v>-14.024999999999999</v>
      </c>
    </row>
    <row r="55" spans="1:14" s="27" customFormat="1" ht="15" customHeight="1" x14ac:dyDescent="0.25">
      <c r="A55" s="28">
        <v>13</v>
      </c>
      <c r="B55" s="86" t="s">
        <v>0</v>
      </c>
      <c r="C55" s="91">
        <v>70.5</v>
      </c>
      <c r="D55" s="84">
        <v>50.4</v>
      </c>
      <c r="E55" s="84">
        <v>19.2</v>
      </c>
      <c r="F55" s="92">
        <v>8.6999999999999993</v>
      </c>
      <c r="G55" s="13"/>
      <c r="H55" s="13"/>
      <c r="I55" s="13"/>
      <c r="J55" s="13"/>
      <c r="K55" s="29">
        <f t="shared" si="4"/>
        <v>37.200000000000003</v>
      </c>
      <c r="L55" s="30">
        <f t="shared" si="3"/>
        <v>12</v>
      </c>
      <c r="N55" s="40">
        <f t="shared" si="5"/>
        <v>-12.575000000000003</v>
      </c>
    </row>
    <row r="56" spans="1:14" s="27" customFormat="1" ht="15" customHeight="1" x14ac:dyDescent="0.25">
      <c r="A56" s="28">
        <v>14</v>
      </c>
      <c r="B56" s="86" t="s">
        <v>1</v>
      </c>
      <c r="C56" s="91">
        <v>68.8</v>
      </c>
      <c r="D56" s="84">
        <v>51.8</v>
      </c>
      <c r="E56" s="84">
        <v>21</v>
      </c>
      <c r="F56" s="92">
        <v>13.3</v>
      </c>
      <c r="G56" s="13"/>
      <c r="H56" s="13"/>
      <c r="I56" s="13"/>
      <c r="J56" s="13"/>
      <c r="K56" s="29">
        <f t="shared" si="4"/>
        <v>38.725000000000001</v>
      </c>
      <c r="L56" s="30">
        <f t="shared" si="3"/>
        <v>11</v>
      </c>
      <c r="N56" s="40">
        <f t="shared" si="5"/>
        <v>-1.2000000000000028</v>
      </c>
    </row>
    <row r="57" spans="1:14" s="27" customFormat="1" ht="15" customHeight="1" x14ac:dyDescent="0.25">
      <c r="A57" s="28">
        <v>15</v>
      </c>
      <c r="B57" s="86" t="s">
        <v>2</v>
      </c>
      <c r="C57" s="91">
        <v>75.099999999999994</v>
      </c>
      <c r="D57" s="84">
        <v>55.6</v>
      </c>
      <c r="E57" s="84">
        <v>21.4</v>
      </c>
      <c r="F57" s="92">
        <v>7.1706806282722511</v>
      </c>
      <c r="G57" s="13"/>
      <c r="H57" s="13"/>
      <c r="I57" s="13"/>
      <c r="J57" s="13"/>
      <c r="K57" s="29">
        <f t="shared" si="4"/>
        <v>39.817670157068065</v>
      </c>
      <c r="L57" s="30">
        <f t="shared" si="3"/>
        <v>9</v>
      </c>
      <c r="N57" s="40">
        <f t="shared" si="5"/>
        <v>-3.3017015706806276</v>
      </c>
    </row>
    <row r="58" spans="1:14" s="27" customFormat="1" ht="15" customHeight="1" x14ac:dyDescent="0.25">
      <c r="A58" s="28">
        <v>16</v>
      </c>
      <c r="B58" s="86" t="s">
        <v>3</v>
      </c>
      <c r="C58" s="91">
        <v>65.3</v>
      </c>
      <c r="D58" s="84">
        <v>22.6</v>
      </c>
      <c r="E58" s="84">
        <v>4.8</v>
      </c>
      <c r="F58" s="92">
        <v>3.75</v>
      </c>
      <c r="G58" s="13"/>
      <c r="H58" s="13"/>
      <c r="I58" s="13"/>
      <c r="J58" s="13"/>
      <c r="K58" s="29">
        <f t="shared" si="4"/>
        <v>24.112500000000001</v>
      </c>
      <c r="L58" s="30">
        <f t="shared" si="3"/>
        <v>27</v>
      </c>
      <c r="N58" s="40">
        <f t="shared" si="5"/>
        <v>-7.7377808988764052</v>
      </c>
    </row>
    <row r="59" spans="1:14" s="27" customFormat="1" ht="15" customHeight="1" x14ac:dyDescent="0.25">
      <c r="A59" s="28">
        <v>17</v>
      </c>
      <c r="B59" s="86" t="s">
        <v>4</v>
      </c>
      <c r="C59" s="91">
        <v>76.2</v>
      </c>
      <c r="D59" s="84">
        <v>44.7</v>
      </c>
      <c r="E59" s="84">
        <v>6.8</v>
      </c>
      <c r="F59" s="92">
        <v>4.5</v>
      </c>
      <c r="G59" s="13"/>
      <c r="H59" s="13"/>
      <c r="I59" s="13"/>
      <c r="J59" s="13"/>
      <c r="K59" s="29">
        <f t="shared" si="4"/>
        <v>33.049999999999997</v>
      </c>
      <c r="L59" s="30">
        <f t="shared" si="3"/>
        <v>19</v>
      </c>
      <c r="N59" s="40">
        <f t="shared" si="5"/>
        <v>-10.024999999999999</v>
      </c>
    </row>
    <row r="60" spans="1:14" s="27" customFormat="1" ht="15" customHeight="1" x14ac:dyDescent="0.25">
      <c r="A60" s="28">
        <v>18</v>
      </c>
      <c r="B60" s="86" t="s">
        <v>5</v>
      </c>
      <c r="C60" s="91">
        <v>82.9</v>
      </c>
      <c r="D60" s="84">
        <v>41.2</v>
      </c>
      <c r="E60" s="84">
        <v>12.9</v>
      </c>
      <c r="F60" s="92">
        <v>6.6</v>
      </c>
      <c r="G60" s="13"/>
      <c r="H60" s="13"/>
      <c r="I60" s="13"/>
      <c r="J60" s="13"/>
      <c r="K60" s="29">
        <f t="shared" si="4"/>
        <v>35.9</v>
      </c>
      <c r="L60" s="30">
        <f t="shared" si="3"/>
        <v>14</v>
      </c>
      <c r="N60" s="40">
        <f t="shared" si="5"/>
        <v>-20.458124999999999</v>
      </c>
    </row>
    <row r="61" spans="1:14" s="27" customFormat="1" ht="15" customHeight="1" x14ac:dyDescent="0.25">
      <c r="A61" s="28">
        <v>19</v>
      </c>
      <c r="B61" s="86" t="s">
        <v>6</v>
      </c>
      <c r="C61" s="91">
        <v>81.8</v>
      </c>
      <c r="D61" s="84">
        <v>62.8</v>
      </c>
      <c r="E61" s="84">
        <v>19.2</v>
      </c>
      <c r="F61" s="92">
        <v>9.5</v>
      </c>
      <c r="G61" s="13"/>
      <c r="H61" s="13"/>
      <c r="I61" s="13"/>
      <c r="J61" s="13"/>
      <c r="K61" s="29">
        <f t="shared" si="4"/>
        <v>43.325000000000003</v>
      </c>
      <c r="L61" s="30">
        <f t="shared" si="3"/>
        <v>5</v>
      </c>
      <c r="N61" s="40">
        <f t="shared" si="5"/>
        <v>-14.025000000000002</v>
      </c>
    </row>
    <row r="62" spans="1:14" s="27" customFormat="1" ht="15" customHeight="1" x14ac:dyDescent="0.25">
      <c r="A62" s="28">
        <v>20</v>
      </c>
      <c r="B62" s="86" t="s">
        <v>7</v>
      </c>
      <c r="C62" s="91">
        <v>74.3</v>
      </c>
      <c r="D62" s="84">
        <v>36.299999999999997</v>
      </c>
      <c r="E62" s="84">
        <v>10.5</v>
      </c>
      <c r="F62" s="92">
        <v>7.8</v>
      </c>
      <c r="G62" s="13"/>
      <c r="H62" s="13"/>
      <c r="I62" s="13"/>
      <c r="J62" s="13"/>
      <c r="K62" s="29">
        <f t="shared" si="4"/>
        <v>32.225000000000001</v>
      </c>
      <c r="L62" s="30">
        <f t="shared" si="3"/>
        <v>20</v>
      </c>
      <c r="N62" s="40">
        <f t="shared" ref="N62:N69" si="7">K102-K62</f>
        <v>-9.8250000000000028</v>
      </c>
    </row>
    <row r="63" spans="1:14" s="27" customFormat="1" ht="15" customHeight="1" x14ac:dyDescent="0.25">
      <c r="A63" s="28">
        <v>21</v>
      </c>
      <c r="B63" s="86" t="s">
        <v>8</v>
      </c>
      <c r="C63" s="91">
        <v>68</v>
      </c>
      <c r="D63" s="84">
        <v>42.8</v>
      </c>
      <c r="E63" s="84">
        <v>15.2</v>
      </c>
      <c r="F63" s="92">
        <v>6.3</v>
      </c>
      <c r="G63" s="13"/>
      <c r="H63" s="13"/>
      <c r="I63" s="13"/>
      <c r="J63" s="13"/>
      <c r="K63" s="29">
        <f t="shared" si="4"/>
        <v>33.075000000000003</v>
      </c>
      <c r="L63" s="30">
        <f t="shared" si="3"/>
        <v>18</v>
      </c>
      <c r="N63" s="40">
        <f t="shared" si="7"/>
        <v>-12.175000000000004</v>
      </c>
    </row>
    <row r="64" spans="1:14" s="27" customFormat="1" ht="15" customHeight="1" x14ac:dyDescent="0.25">
      <c r="A64" s="28">
        <v>22</v>
      </c>
      <c r="B64" s="86" t="s">
        <v>9</v>
      </c>
      <c r="C64" s="91">
        <v>69.7</v>
      </c>
      <c r="D64" s="84">
        <v>46.1</v>
      </c>
      <c r="E64" s="84">
        <v>25.8</v>
      </c>
      <c r="F64" s="92">
        <v>17.2</v>
      </c>
      <c r="G64" s="13"/>
      <c r="H64" s="13"/>
      <c r="I64" s="13"/>
      <c r="J64" s="13"/>
      <c r="K64" s="29">
        <f t="shared" si="4"/>
        <v>39.700000000000003</v>
      </c>
      <c r="L64" s="30">
        <f t="shared" si="3"/>
        <v>10</v>
      </c>
      <c r="N64" s="40">
        <f t="shared" si="7"/>
        <v>-11.725000000000001</v>
      </c>
    </row>
    <row r="65" spans="1:14" s="27" customFormat="1" ht="15" customHeight="1" x14ac:dyDescent="0.25">
      <c r="A65" s="28">
        <v>23</v>
      </c>
      <c r="B65" s="86" t="s">
        <v>10</v>
      </c>
      <c r="C65" s="91">
        <v>67</v>
      </c>
      <c r="D65" s="84">
        <v>38.700000000000003</v>
      </c>
      <c r="E65" s="84">
        <v>18.2</v>
      </c>
      <c r="F65" s="92">
        <v>15.2</v>
      </c>
      <c r="G65" s="13"/>
      <c r="H65" s="13"/>
      <c r="I65" s="13"/>
      <c r="J65" s="13"/>
      <c r="K65" s="29">
        <f t="shared" si="4"/>
        <v>34.774999999999999</v>
      </c>
      <c r="L65" s="30">
        <f t="shared" si="3"/>
        <v>16</v>
      </c>
      <c r="N65" s="40">
        <f t="shared" si="7"/>
        <v>-11.074999999999999</v>
      </c>
    </row>
    <row r="66" spans="1:14" s="27" customFormat="1" ht="15" customHeight="1" x14ac:dyDescent="0.25">
      <c r="A66" s="28">
        <v>24</v>
      </c>
      <c r="B66" s="86" t="s">
        <v>11</v>
      </c>
      <c r="C66" s="91">
        <v>61.5</v>
      </c>
      <c r="D66" s="84">
        <v>22.8</v>
      </c>
      <c r="E66" s="84">
        <v>6</v>
      </c>
      <c r="F66" s="92">
        <v>5.4</v>
      </c>
      <c r="G66" s="13"/>
      <c r="H66" s="13"/>
      <c r="I66" s="13"/>
      <c r="J66" s="13"/>
      <c r="K66" s="29">
        <f t="shared" si="4"/>
        <v>23.925000000000001</v>
      </c>
      <c r="L66" s="30">
        <f t="shared" si="3"/>
        <v>28</v>
      </c>
      <c r="N66" s="40">
        <f t="shared" si="7"/>
        <v>-5.1999999999999993</v>
      </c>
    </row>
    <row r="67" spans="1:14" s="27" customFormat="1" ht="15" customHeight="1" x14ac:dyDescent="0.25">
      <c r="A67" s="28">
        <v>25</v>
      </c>
      <c r="B67" s="86" t="s">
        <v>12</v>
      </c>
      <c r="C67" s="91">
        <v>74.2</v>
      </c>
      <c r="D67" s="84">
        <v>34.700000000000003</v>
      </c>
      <c r="E67" s="84">
        <v>6.9</v>
      </c>
      <c r="F67" s="92">
        <v>2.9</v>
      </c>
      <c r="G67" s="13"/>
      <c r="H67" s="13"/>
      <c r="I67" s="13"/>
      <c r="J67" s="13"/>
      <c r="K67" s="29">
        <f t="shared" si="4"/>
        <v>29.675000000000001</v>
      </c>
      <c r="L67" s="30">
        <f t="shared" si="3"/>
        <v>21</v>
      </c>
      <c r="N67" s="40">
        <f t="shared" si="7"/>
        <v>-6.328125</v>
      </c>
    </row>
    <row r="68" spans="1:14" s="27" customFormat="1" ht="15" customHeight="1" x14ac:dyDescent="0.25">
      <c r="A68" s="28">
        <v>26</v>
      </c>
      <c r="B68" s="86" t="s">
        <v>13</v>
      </c>
      <c r="C68" s="91">
        <v>73.5</v>
      </c>
      <c r="D68" s="84">
        <v>46.4</v>
      </c>
      <c r="E68" s="84">
        <v>16.899999999999999</v>
      </c>
      <c r="F68" s="92">
        <v>8.6</v>
      </c>
      <c r="G68" s="13"/>
      <c r="H68" s="13"/>
      <c r="I68" s="13"/>
      <c r="J68" s="13"/>
      <c r="K68" s="29">
        <f t="shared" si="4"/>
        <v>36.35</v>
      </c>
      <c r="L68" s="30">
        <f t="shared" si="3"/>
        <v>13</v>
      </c>
      <c r="N68" s="40">
        <f t="shared" si="7"/>
        <v>-1.125</v>
      </c>
    </row>
    <row r="69" spans="1:14" s="27" customFormat="1" ht="15" customHeight="1" x14ac:dyDescent="0.25">
      <c r="A69" s="28">
        <v>27</v>
      </c>
      <c r="B69" s="86" t="s">
        <v>14</v>
      </c>
      <c r="C69" s="91">
        <v>84.6</v>
      </c>
      <c r="D69" s="84">
        <v>70</v>
      </c>
      <c r="E69" s="84">
        <v>25.1</v>
      </c>
      <c r="F69" s="92">
        <v>12.4</v>
      </c>
      <c r="G69" s="13"/>
      <c r="H69" s="13"/>
      <c r="I69" s="13"/>
      <c r="J69" s="13"/>
      <c r="K69" s="29">
        <f t="shared" si="4"/>
        <v>48.024999999999999</v>
      </c>
      <c r="L69" s="30">
        <f t="shared" si="3"/>
        <v>1</v>
      </c>
      <c r="N69" s="40">
        <f t="shared" si="7"/>
        <v>-5.25</v>
      </c>
    </row>
    <row r="70" spans="1:14" s="27" customFormat="1" ht="15" customHeight="1" thickBot="1" x14ac:dyDescent="0.3">
      <c r="A70" s="33">
        <v>28</v>
      </c>
      <c r="B70" s="87" t="s">
        <v>15</v>
      </c>
      <c r="C70" s="93">
        <v>77.900000000000006</v>
      </c>
      <c r="D70" s="94">
        <v>59.9</v>
      </c>
      <c r="E70" s="94">
        <v>25.8</v>
      </c>
      <c r="F70" s="95">
        <v>14.1</v>
      </c>
      <c r="G70" s="13"/>
      <c r="H70" s="13"/>
      <c r="I70" s="13"/>
      <c r="J70" s="13"/>
      <c r="K70" s="34">
        <f t="shared" si="4"/>
        <v>44.424999999999997</v>
      </c>
      <c r="L70" s="35">
        <f t="shared" si="3"/>
        <v>3</v>
      </c>
      <c r="N70" s="41">
        <f>K110-K70</f>
        <v>-10.074999999999996</v>
      </c>
    </row>
    <row r="71" spans="1:14" s="27" customFormat="1" ht="15" customHeight="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N71" s="42"/>
    </row>
    <row r="72" spans="1:14" s="27" customFormat="1" ht="15.75" thickBot="1" x14ac:dyDescent="0.3">
      <c r="A72" s="13"/>
      <c r="B72" s="13" t="s">
        <v>67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N72" s="42"/>
    </row>
    <row r="73" spans="1:14" s="27" customFormat="1" ht="15.75" thickBot="1" x14ac:dyDescent="0.3">
      <c r="A73" s="13"/>
      <c r="B73" s="36" t="s">
        <v>28</v>
      </c>
      <c r="C73" s="5">
        <f>AVERAGE(C43:C70)</f>
        <v>72.714285714285708</v>
      </c>
      <c r="D73" s="5">
        <f>AVERAGE(D43:D70)</f>
        <v>45.453571428571429</v>
      </c>
      <c r="E73" s="5">
        <f>AVERAGE(E43:E70)</f>
        <v>15.721428571428572</v>
      </c>
      <c r="F73" s="5">
        <f>AVERAGE(F43:F70)</f>
        <v>8.1614528795811534</v>
      </c>
      <c r="G73" s="13"/>
      <c r="H73" s="13"/>
      <c r="I73" s="13"/>
      <c r="J73" s="13"/>
      <c r="K73" s="5">
        <f>AVERAGE(K43:K70)</f>
        <v>35.51268464846671</v>
      </c>
      <c r="L73" s="13"/>
      <c r="N73" s="43">
        <f>K113-K73</f>
        <v>-8.4821690167698875</v>
      </c>
    </row>
    <row r="74" spans="1:14" s="27" customFormat="1" x14ac:dyDescent="0.25">
      <c r="A74" s="13"/>
      <c r="B74" s="36" t="s">
        <v>32</v>
      </c>
      <c r="C74" s="5">
        <f>STDEV(C43:C70)</f>
        <v>7.5861332699484691</v>
      </c>
      <c r="D74" s="5">
        <f>STDEV(D43:D70)</f>
        <v>12.479330529967974</v>
      </c>
      <c r="E74" s="5">
        <f>STDEV(E43:E70)</f>
        <v>7.5286788542881338</v>
      </c>
      <c r="F74" s="5">
        <f>STDEV(F43:F70)</f>
        <v>4.6009676667994661</v>
      </c>
      <c r="G74" s="13"/>
      <c r="H74" s="13"/>
      <c r="I74" s="13"/>
      <c r="J74" s="13"/>
      <c r="K74" s="5">
        <f>STDEV(K43:K70)</f>
        <v>6.9672774895077829</v>
      </c>
      <c r="L74" s="13"/>
    </row>
    <row r="75" spans="1:14" s="27" customFormat="1" x14ac:dyDescent="0.25">
      <c r="A75" s="13"/>
      <c r="B75" s="36" t="s">
        <v>29</v>
      </c>
      <c r="C75" s="37">
        <f>COUNT(C43:C70)</f>
        <v>28</v>
      </c>
      <c r="D75" s="37">
        <f>COUNT(D43:D70)</f>
        <v>28</v>
      </c>
      <c r="E75" s="37">
        <f>COUNT(E43:E70)</f>
        <v>28</v>
      </c>
      <c r="F75" s="37">
        <f>COUNT(F43:F70)</f>
        <v>28</v>
      </c>
      <c r="G75" s="13"/>
      <c r="H75" s="13"/>
      <c r="I75" s="13"/>
      <c r="J75" s="13"/>
      <c r="K75" s="37">
        <f>COUNT(K43:K70)</f>
        <v>28</v>
      </c>
      <c r="L75" s="13"/>
    </row>
    <row r="76" spans="1:14" s="27" customFormat="1" x14ac:dyDescent="0.25">
      <c r="A76" s="13"/>
      <c r="B76" s="36" t="s">
        <v>30</v>
      </c>
      <c r="C76" s="1">
        <f>MIN(C43:C70)</f>
        <v>56.4</v>
      </c>
      <c r="D76" s="1">
        <f>MIN(D43:D70)</f>
        <v>22.6</v>
      </c>
      <c r="E76" s="1">
        <f>MIN(E43:E70)</f>
        <v>4.8</v>
      </c>
      <c r="F76" s="1">
        <f>MIN(F43:F70)</f>
        <v>1.7</v>
      </c>
      <c r="G76" s="24"/>
      <c r="H76" s="24"/>
      <c r="I76" s="24"/>
      <c r="J76" s="24"/>
      <c r="K76" s="1">
        <f>MIN(K43:K70)</f>
        <v>23.925000000000001</v>
      </c>
      <c r="L76" s="13"/>
    </row>
    <row r="77" spans="1:14" s="27" customFormat="1" x14ac:dyDescent="0.25">
      <c r="A77" s="13"/>
      <c r="B77" s="36" t="s">
        <v>31</v>
      </c>
      <c r="C77" s="1">
        <f>MAX(C43:C70)</f>
        <v>85.5</v>
      </c>
      <c r="D77" s="1">
        <f>MAX(D43:D70)</f>
        <v>70</v>
      </c>
      <c r="E77" s="1">
        <f>MAX(E43:E70)</f>
        <v>28.7</v>
      </c>
      <c r="F77" s="1">
        <f>MAX(F43:F70)</f>
        <v>17.2</v>
      </c>
      <c r="G77" s="24"/>
      <c r="H77" s="24"/>
      <c r="I77" s="24"/>
      <c r="J77" s="24"/>
      <c r="K77" s="1">
        <f>MAX(K43:K70)</f>
        <v>48.024999999999999</v>
      </c>
      <c r="L77" s="13"/>
    </row>
    <row r="78" spans="1:14" s="27" customFormat="1" x14ac:dyDescent="0.25">
      <c r="A78" s="13"/>
      <c r="G78" s="13"/>
      <c r="H78" s="13"/>
      <c r="I78" s="13"/>
      <c r="J78" s="13"/>
      <c r="K78" s="13"/>
      <c r="L78" s="13"/>
    </row>
    <row r="79" spans="1:14" s="27" customFormat="1" x14ac:dyDescent="0.25">
      <c r="A79" s="13"/>
      <c r="G79" s="13"/>
      <c r="H79" s="13"/>
      <c r="I79" s="13"/>
      <c r="J79" s="13"/>
      <c r="K79" s="13"/>
      <c r="L79" s="13"/>
    </row>
    <row r="80" spans="1:14" s="27" customFormat="1" ht="15.75" thickBot="1" x14ac:dyDescent="0.3">
      <c r="A80" s="13"/>
      <c r="B80" s="13"/>
      <c r="G80" s="13"/>
      <c r="H80" s="13"/>
      <c r="I80" s="13"/>
      <c r="J80" s="13"/>
      <c r="K80" s="13"/>
      <c r="L80" s="13"/>
    </row>
    <row r="81" spans="1:12" ht="75" customHeight="1" thickBot="1" x14ac:dyDescent="0.3">
      <c r="A81" s="198" t="s">
        <v>73</v>
      </c>
      <c r="B81" s="199"/>
      <c r="C81" s="15" t="s">
        <v>43</v>
      </c>
      <c r="D81" s="15" t="s">
        <v>44</v>
      </c>
      <c r="E81" s="15" t="s">
        <v>45</v>
      </c>
      <c r="F81" s="16" t="s">
        <v>46</v>
      </c>
      <c r="G81" s="200" t="s">
        <v>56</v>
      </c>
      <c r="H81" s="200"/>
      <c r="I81" s="201"/>
      <c r="J81" s="201"/>
      <c r="K81" s="198" t="s">
        <v>76</v>
      </c>
      <c r="L81" s="202"/>
    </row>
    <row r="82" spans="1:12" s="22" customFormat="1" ht="14.85" customHeight="1" thickBot="1" x14ac:dyDescent="0.25">
      <c r="A82" s="17" t="s">
        <v>47</v>
      </c>
      <c r="B82" s="18" t="s">
        <v>26</v>
      </c>
      <c r="C82" s="18" t="s">
        <v>75</v>
      </c>
      <c r="D82" s="18" t="s">
        <v>75</v>
      </c>
      <c r="E82" s="18" t="s">
        <v>101</v>
      </c>
      <c r="F82" s="19" t="s">
        <v>102</v>
      </c>
      <c r="G82" s="20" t="s">
        <v>58</v>
      </c>
      <c r="H82" s="20" t="s">
        <v>59</v>
      </c>
      <c r="I82" s="20" t="s">
        <v>60</v>
      </c>
      <c r="J82" s="20" t="s">
        <v>61</v>
      </c>
      <c r="K82" s="21" t="s">
        <v>62</v>
      </c>
      <c r="L82" s="19" t="s">
        <v>57</v>
      </c>
    </row>
    <row r="83" spans="1:12" s="27" customFormat="1" ht="14.85" customHeight="1" x14ac:dyDescent="0.25">
      <c r="A83" s="23">
        <v>1</v>
      </c>
      <c r="B83" s="85" t="s">
        <v>27</v>
      </c>
      <c r="C83" s="88">
        <v>58</v>
      </c>
      <c r="D83" s="89">
        <v>20.3</v>
      </c>
      <c r="E83" s="89">
        <v>2.8</v>
      </c>
      <c r="F83" s="90">
        <v>0.9</v>
      </c>
      <c r="G83" s="24">
        <v>25</v>
      </c>
      <c r="H83" s="24">
        <v>25</v>
      </c>
      <c r="I83" s="24">
        <v>25</v>
      </c>
      <c r="J83" s="24">
        <v>25</v>
      </c>
      <c r="K83" s="25">
        <f>((C83*G$83)+(D83*H$83)+(E83*I$83)+(F83*J$83))/SUM(G$83,H$83,I$83,J$83)</f>
        <v>20.5</v>
      </c>
      <c r="L83" s="26">
        <f t="shared" ref="L83:L110" si="8">RANK(K83,K$83:K$110)</f>
        <v>23</v>
      </c>
    </row>
    <row r="84" spans="1:12" s="27" customFormat="1" ht="14.85" customHeight="1" x14ac:dyDescent="0.25">
      <c r="A84" s="28">
        <v>2</v>
      </c>
      <c r="B84" s="86" t="s">
        <v>17</v>
      </c>
      <c r="C84" s="91">
        <v>69.099999999999994</v>
      </c>
      <c r="D84" s="84">
        <v>33.799999999999997</v>
      </c>
      <c r="E84" s="84">
        <v>6.5</v>
      </c>
      <c r="F84" s="92">
        <v>2.4</v>
      </c>
      <c r="G84" s="13"/>
      <c r="H84" s="13"/>
      <c r="I84" s="31" t="s">
        <v>63</v>
      </c>
      <c r="J84" s="31">
        <v>100</v>
      </c>
      <c r="K84" s="29">
        <f t="shared" ref="K84:K110" si="9">((C84*G$83)+(D84*H$83)+(E84*I$83)+(F84*J$83))/SUM(G$83,H$83,I$83,J$83)</f>
        <v>27.949999999999996</v>
      </c>
      <c r="L84" s="30">
        <f t="shared" si="8"/>
        <v>13</v>
      </c>
    </row>
    <row r="85" spans="1:12" s="27" customFormat="1" ht="14.85" customHeight="1" x14ac:dyDescent="0.25">
      <c r="A85" s="28">
        <v>3</v>
      </c>
      <c r="B85" s="86" t="s">
        <v>18</v>
      </c>
      <c r="C85" s="91">
        <v>76.599999999999994</v>
      </c>
      <c r="D85" s="84">
        <v>25.5</v>
      </c>
      <c r="E85" s="84">
        <v>9.4</v>
      </c>
      <c r="F85" s="92">
        <v>4.0999999999999996</v>
      </c>
      <c r="G85" s="13"/>
      <c r="H85" s="13"/>
      <c r="K85" s="29">
        <f t="shared" si="9"/>
        <v>28.9</v>
      </c>
      <c r="L85" s="30">
        <f t="shared" si="8"/>
        <v>10</v>
      </c>
    </row>
    <row r="86" spans="1:12" s="27" customFormat="1" ht="14.85" customHeight="1" x14ac:dyDescent="0.25">
      <c r="A86" s="28">
        <v>4</v>
      </c>
      <c r="B86" s="86" t="s">
        <v>19</v>
      </c>
      <c r="C86" s="91">
        <v>78.599999999999994</v>
      </c>
      <c r="D86" s="84">
        <v>47.7</v>
      </c>
      <c r="E86" s="84">
        <v>11.5</v>
      </c>
      <c r="F86" s="92">
        <v>5.5</v>
      </c>
      <c r="G86" s="13"/>
      <c r="H86" s="13"/>
      <c r="I86" s="13"/>
      <c r="J86" s="13"/>
      <c r="K86" s="29">
        <f t="shared" si="9"/>
        <v>35.825000000000003</v>
      </c>
      <c r="L86" s="30">
        <f t="shared" si="8"/>
        <v>5</v>
      </c>
    </row>
    <row r="87" spans="1:12" s="27" customFormat="1" ht="14.85" customHeight="1" x14ac:dyDescent="0.25">
      <c r="A87" s="28">
        <v>5</v>
      </c>
      <c r="B87" s="86" t="s">
        <v>16</v>
      </c>
      <c r="C87" s="91">
        <v>74.7</v>
      </c>
      <c r="D87" s="84">
        <v>50.8</v>
      </c>
      <c r="E87" s="84">
        <v>11.9</v>
      </c>
      <c r="F87" s="92">
        <v>4.3</v>
      </c>
      <c r="G87" s="13"/>
      <c r="H87" s="13"/>
      <c r="I87" s="13"/>
      <c r="J87" s="13"/>
      <c r="K87" s="29">
        <f t="shared" si="9"/>
        <v>35.424999999999997</v>
      </c>
      <c r="L87" s="30">
        <f t="shared" si="8"/>
        <v>6</v>
      </c>
    </row>
    <row r="88" spans="1:12" s="27" customFormat="1" ht="14.85" customHeight="1" x14ac:dyDescent="0.25">
      <c r="A88" s="28">
        <v>6</v>
      </c>
      <c r="B88" s="86" t="s">
        <v>20</v>
      </c>
      <c r="C88" s="91">
        <v>77.7</v>
      </c>
      <c r="D88" s="84">
        <v>55.1</v>
      </c>
      <c r="E88" s="84">
        <v>33.9</v>
      </c>
      <c r="F88" s="92">
        <v>16.2</v>
      </c>
      <c r="G88" s="13"/>
      <c r="H88" s="13"/>
      <c r="I88" s="13"/>
      <c r="J88" s="13"/>
      <c r="K88" s="29">
        <f t="shared" si="9"/>
        <v>45.725000000000001</v>
      </c>
      <c r="L88" s="30">
        <f t="shared" si="8"/>
        <v>1</v>
      </c>
    </row>
    <row r="89" spans="1:12" s="27" customFormat="1" ht="14.85" customHeight="1" x14ac:dyDescent="0.25">
      <c r="A89" s="28">
        <v>7</v>
      </c>
      <c r="B89" s="86" t="s">
        <v>21</v>
      </c>
      <c r="C89" s="91">
        <v>57.6</v>
      </c>
      <c r="D89" s="84">
        <v>38.200000000000003</v>
      </c>
      <c r="E89" s="84">
        <v>12.8</v>
      </c>
      <c r="F89" s="92">
        <v>5.4</v>
      </c>
      <c r="G89" s="13"/>
      <c r="H89" s="13"/>
      <c r="I89" s="32"/>
      <c r="J89" s="32"/>
      <c r="K89" s="29">
        <f t="shared" si="9"/>
        <v>28.5</v>
      </c>
      <c r="L89" s="30">
        <f t="shared" si="8"/>
        <v>11</v>
      </c>
    </row>
    <row r="90" spans="1:12" s="27" customFormat="1" ht="14.85" customHeight="1" x14ac:dyDescent="0.25">
      <c r="A90" s="28">
        <v>8</v>
      </c>
      <c r="B90" s="86" t="s">
        <v>22</v>
      </c>
      <c r="C90" s="91">
        <v>35.200000000000003</v>
      </c>
      <c r="D90" s="84">
        <v>19</v>
      </c>
      <c r="E90" s="84">
        <v>7</v>
      </c>
      <c r="F90" s="92">
        <v>0.7</v>
      </c>
      <c r="G90" s="13"/>
      <c r="H90" s="13"/>
      <c r="I90" s="13"/>
      <c r="J90" s="13"/>
      <c r="K90" s="29">
        <f t="shared" si="9"/>
        <v>15.475</v>
      </c>
      <c r="L90" s="30">
        <f t="shared" si="8"/>
        <v>27</v>
      </c>
    </row>
    <row r="91" spans="1:12" s="27" customFormat="1" ht="14.85" customHeight="1" x14ac:dyDescent="0.25">
      <c r="A91" s="28">
        <v>9</v>
      </c>
      <c r="B91" s="86" t="s">
        <v>23</v>
      </c>
      <c r="C91" s="91">
        <v>51.9</v>
      </c>
      <c r="D91" s="84">
        <v>32</v>
      </c>
      <c r="E91" s="84">
        <v>4.4000000000000004</v>
      </c>
      <c r="F91" s="92">
        <v>0.9</v>
      </c>
      <c r="G91" s="13"/>
      <c r="H91" s="13"/>
      <c r="I91" s="13"/>
      <c r="J91" s="13"/>
      <c r="K91" s="29">
        <f t="shared" si="9"/>
        <v>22.3</v>
      </c>
      <c r="L91" s="30">
        <f t="shared" si="8"/>
        <v>20</v>
      </c>
    </row>
    <row r="92" spans="1:12" s="27" customFormat="1" ht="14.85" customHeight="1" x14ac:dyDescent="0.25">
      <c r="A92" s="28">
        <v>10</v>
      </c>
      <c r="B92" s="86" t="s">
        <v>24</v>
      </c>
      <c r="C92" s="91">
        <v>67.099999999999994</v>
      </c>
      <c r="D92" s="84">
        <v>28.4</v>
      </c>
      <c r="E92" s="84">
        <v>4.9000000000000004</v>
      </c>
      <c r="F92" s="92">
        <v>2.2999999999999998</v>
      </c>
      <c r="G92" s="13"/>
      <c r="H92" s="13"/>
      <c r="I92" s="13"/>
      <c r="J92" s="13"/>
      <c r="K92" s="29">
        <f t="shared" si="9"/>
        <v>25.675000000000001</v>
      </c>
      <c r="L92" s="30">
        <f t="shared" si="8"/>
        <v>14</v>
      </c>
    </row>
    <row r="93" spans="1:12" s="27" customFormat="1" ht="14.85" customHeight="1" x14ac:dyDescent="0.25">
      <c r="A93" s="28">
        <v>11</v>
      </c>
      <c r="B93" s="86" t="s">
        <v>54</v>
      </c>
      <c r="C93" s="91">
        <v>43.4</v>
      </c>
      <c r="D93" s="84">
        <v>19.5</v>
      </c>
      <c r="E93" s="84">
        <v>4.0999999999999996</v>
      </c>
      <c r="F93" s="92">
        <v>1.6</v>
      </c>
      <c r="G93" s="13"/>
      <c r="H93" s="13"/>
      <c r="I93" s="13"/>
      <c r="J93" s="13"/>
      <c r="K93" s="29">
        <f t="shared" ref="K93" si="10">((C93*G$83)+(D93*H$83)+(E93*I$83)+(F93*J$83))/SUM(G$83,H$83,I$83,J$83)</f>
        <v>17.149999999999999</v>
      </c>
      <c r="L93" s="30">
        <f t="shared" si="8"/>
        <v>25</v>
      </c>
    </row>
    <row r="94" spans="1:12" s="27" customFormat="1" ht="14.85" customHeight="1" x14ac:dyDescent="0.25">
      <c r="A94" s="28">
        <v>12</v>
      </c>
      <c r="B94" s="86" t="s">
        <v>25</v>
      </c>
      <c r="C94" s="91">
        <v>50.4</v>
      </c>
      <c r="D94" s="84">
        <v>27.8</v>
      </c>
      <c r="E94" s="84">
        <v>5.2</v>
      </c>
      <c r="F94" s="92">
        <v>1.5</v>
      </c>
      <c r="G94" s="13"/>
      <c r="H94" s="13"/>
      <c r="I94" s="13"/>
      <c r="J94" s="13"/>
      <c r="K94" s="29">
        <f t="shared" si="9"/>
        <v>21.225000000000001</v>
      </c>
      <c r="L94" s="30">
        <f t="shared" si="8"/>
        <v>21</v>
      </c>
    </row>
    <row r="95" spans="1:12" s="27" customFormat="1" ht="14.85" customHeight="1" x14ac:dyDescent="0.25">
      <c r="A95" s="28">
        <v>13</v>
      </c>
      <c r="B95" s="86" t="s">
        <v>0</v>
      </c>
      <c r="C95" s="91">
        <v>52.8</v>
      </c>
      <c r="D95" s="84">
        <v>33.5</v>
      </c>
      <c r="E95" s="84">
        <v>7.6</v>
      </c>
      <c r="F95" s="92">
        <v>4.5999999999999996</v>
      </c>
      <c r="G95" s="13"/>
      <c r="H95" s="13"/>
      <c r="I95" s="13"/>
      <c r="J95" s="13"/>
      <c r="K95" s="29">
        <f t="shared" si="9"/>
        <v>24.625</v>
      </c>
      <c r="L95" s="30">
        <f t="shared" si="8"/>
        <v>15</v>
      </c>
    </row>
    <row r="96" spans="1:12" s="27" customFormat="1" ht="14.85" customHeight="1" x14ac:dyDescent="0.25">
      <c r="A96" s="28">
        <v>14</v>
      </c>
      <c r="B96" s="86" t="s">
        <v>1</v>
      </c>
      <c r="C96" s="91">
        <v>72.599999999999994</v>
      </c>
      <c r="D96" s="84">
        <v>48.9</v>
      </c>
      <c r="E96" s="84">
        <v>18.5</v>
      </c>
      <c r="F96" s="92">
        <v>10.1</v>
      </c>
      <c r="G96" s="13"/>
      <c r="H96" s="13"/>
      <c r="I96" s="13"/>
      <c r="J96" s="13"/>
      <c r="K96" s="29">
        <f t="shared" si="9"/>
        <v>37.524999999999999</v>
      </c>
      <c r="L96" s="30">
        <f t="shared" si="8"/>
        <v>3</v>
      </c>
    </row>
    <row r="97" spans="1:12" s="27" customFormat="1" ht="14.85" customHeight="1" x14ac:dyDescent="0.25">
      <c r="A97" s="28">
        <v>15</v>
      </c>
      <c r="B97" s="86" t="s">
        <v>2</v>
      </c>
      <c r="C97" s="91">
        <v>76.400000000000006</v>
      </c>
      <c r="D97" s="84">
        <v>46.3</v>
      </c>
      <c r="E97" s="84">
        <v>17.5</v>
      </c>
      <c r="F97" s="92">
        <v>5.8638743455497382</v>
      </c>
      <c r="G97" s="13"/>
      <c r="H97" s="13"/>
      <c r="I97" s="13"/>
      <c r="J97" s="13"/>
      <c r="K97" s="29">
        <f t="shared" si="9"/>
        <v>36.515968586387437</v>
      </c>
      <c r="L97" s="30">
        <f t="shared" si="8"/>
        <v>4</v>
      </c>
    </row>
    <row r="98" spans="1:12" s="27" customFormat="1" ht="14.85" customHeight="1" x14ac:dyDescent="0.25">
      <c r="A98" s="28">
        <v>16</v>
      </c>
      <c r="B98" s="86" t="s">
        <v>3</v>
      </c>
      <c r="C98" s="91">
        <v>48.6</v>
      </c>
      <c r="D98" s="84">
        <v>12.8</v>
      </c>
      <c r="E98" s="84">
        <v>2.3011235955056182</v>
      </c>
      <c r="F98" s="92">
        <v>1.7977528089887642</v>
      </c>
      <c r="G98" s="13"/>
      <c r="H98" s="13"/>
      <c r="I98" s="13"/>
      <c r="J98" s="13"/>
      <c r="K98" s="29">
        <f t="shared" si="9"/>
        <v>16.374719101123596</v>
      </c>
      <c r="L98" s="30">
        <f t="shared" si="8"/>
        <v>26</v>
      </c>
    </row>
    <row r="99" spans="1:12" s="27" customFormat="1" ht="14.85" customHeight="1" x14ac:dyDescent="0.25">
      <c r="A99" s="28">
        <v>17</v>
      </c>
      <c r="B99" s="86" t="s">
        <v>4</v>
      </c>
      <c r="C99" s="91">
        <v>64.7</v>
      </c>
      <c r="D99" s="84">
        <v>21.9</v>
      </c>
      <c r="E99" s="84">
        <v>4.0999999999999996</v>
      </c>
      <c r="F99" s="92">
        <v>1.4</v>
      </c>
      <c r="G99" s="13"/>
      <c r="H99" s="13"/>
      <c r="I99" s="13"/>
      <c r="J99" s="13"/>
      <c r="K99" s="29">
        <f t="shared" si="9"/>
        <v>23.024999999999999</v>
      </c>
      <c r="L99" s="30">
        <f t="shared" si="8"/>
        <v>18</v>
      </c>
    </row>
    <row r="100" spans="1:12" s="27" customFormat="1" ht="14.85" customHeight="1" x14ac:dyDescent="0.25">
      <c r="A100" s="28">
        <v>18</v>
      </c>
      <c r="B100" s="86" t="s">
        <v>5</v>
      </c>
      <c r="C100" s="91">
        <v>40</v>
      </c>
      <c r="D100" s="84">
        <v>16.899999999999999</v>
      </c>
      <c r="E100" s="84">
        <v>3.3</v>
      </c>
      <c r="F100" s="92">
        <v>1.5674999999999999</v>
      </c>
      <c r="G100" s="13"/>
      <c r="H100" s="13"/>
      <c r="I100" s="13"/>
      <c r="J100" s="13"/>
      <c r="K100" s="29">
        <f t="shared" si="9"/>
        <v>15.441875</v>
      </c>
      <c r="L100" s="30">
        <f t="shared" si="8"/>
        <v>28</v>
      </c>
    </row>
    <row r="101" spans="1:12" s="27" customFormat="1" ht="14.85" customHeight="1" x14ac:dyDescent="0.25">
      <c r="A101" s="28">
        <v>19</v>
      </c>
      <c r="B101" s="86" t="s">
        <v>6</v>
      </c>
      <c r="C101" s="91">
        <v>64.099999999999994</v>
      </c>
      <c r="D101" s="84">
        <v>43.2</v>
      </c>
      <c r="E101" s="84">
        <v>7.2</v>
      </c>
      <c r="F101" s="92">
        <v>2.7</v>
      </c>
      <c r="G101" s="13"/>
      <c r="H101" s="13"/>
      <c r="I101" s="13"/>
      <c r="J101" s="13"/>
      <c r="K101" s="29">
        <f t="shared" si="9"/>
        <v>29.3</v>
      </c>
      <c r="L101" s="30">
        <f t="shared" si="8"/>
        <v>9</v>
      </c>
    </row>
    <row r="102" spans="1:12" s="27" customFormat="1" ht="14.85" customHeight="1" x14ac:dyDescent="0.25">
      <c r="A102" s="28">
        <v>20</v>
      </c>
      <c r="B102" s="86" t="s">
        <v>7</v>
      </c>
      <c r="C102" s="91">
        <v>60</v>
      </c>
      <c r="D102" s="84">
        <v>18.2</v>
      </c>
      <c r="E102" s="84">
        <v>7</v>
      </c>
      <c r="F102" s="92">
        <v>4.4000000000000004</v>
      </c>
      <c r="G102" s="13"/>
      <c r="H102" s="13"/>
      <c r="I102" s="13"/>
      <c r="J102" s="13"/>
      <c r="K102" s="29">
        <f t="shared" si="9"/>
        <v>22.4</v>
      </c>
      <c r="L102" s="30">
        <f t="shared" si="8"/>
        <v>19</v>
      </c>
    </row>
    <row r="103" spans="1:12" s="27" customFormat="1" ht="14.85" customHeight="1" x14ac:dyDescent="0.25">
      <c r="A103" s="28">
        <v>21</v>
      </c>
      <c r="B103" s="86" t="s">
        <v>8</v>
      </c>
      <c r="C103" s="91">
        <v>55.9</v>
      </c>
      <c r="D103" s="84">
        <v>19.8</v>
      </c>
      <c r="E103" s="84">
        <v>5.8</v>
      </c>
      <c r="F103" s="92">
        <v>2.1</v>
      </c>
      <c r="G103" s="13"/>
      <c r="H103" s="13"/>
      <c r="I103" s="13"/>
      <c r="J103" s="13"/>
      <c r="K103" s="29">
        <f t="shared" si="9"/>
        <v>20.9</v>
      </c>
      <c r="L103" s="30">
        <f t="shared" si="8"/>
        <v>22</v>
      </c>
    </row>
    <row r="104" spans="1:12" s="27" customFormat="1" ht="14.85" customHeight="1" x14ac:dyDescent="0.25">
      <c r="A104" s="28">
        <v>22</v>
      </c>
      <c r="B104" s="86" t="s">
        <v>9</v>
      </c>
      <c r="C104" s="91">
        <v>58.5</v>
      </c>
      <c r="D104" s="84">
        <v>33.299999999999997</v>
      </c>
      <c r="E104" s="84">
        <v>13</v>
      </c>
      <c r="F104" s="92">
        <v>7.1</v>
      </c>
      <c r="G104" s="13"/>
      <c r="H104" s="13"/>
      <c r="I104" s="13"/>
      <c r="J104" s="13"/>
      <c r="K104" s="29">
        <f t="shared" si="9"/>
        <v>27.975000000000001</v>
      </c>
      <c r="L104" s="30">
        <f t="shared" si="8"/>
        <v>12</v>
      </c>
    </row>
    <row r="105" spans="1:12" s="27" customFormat="1" ht="14.85" customHeight="1" x14ac:dyDescent="0.25">
      <c r="A105" s="28">
        <v>23</v>
      </c>
      <c r="B105" s="86" t="s">
        <v>10</v>
      </c>
      <c r="C105" s="91">
        <v>46.9</v>
      </c>
      <c r="D105" s="84">
        <v>21.3</v>
      </c>
      <c r="E105" s="84">
        <v>14.5</v>
      </c>
      <c r="F105" s="92">
        <v>12.1</v>
      </c>
      <c r="G105" s="13"/>
      <c r="H105" s="13"/>
      <c r="I105" s="13"/>
      <c r="J105" s="13"/>
      <c r="K105" s="29">
        <f t="shared" si="9"/>
        <v>23.7</v>
      </c>
      <c r="L105" s="30">
        <f t="shared" si="8"/>
        <v>16</v>
      </c>
    </row>
    <row r="106" spans="1:12" s="27" customFormat="1" ht="14.85" customHeight="1" x14ac:dyDescent="0.25">
      <c r="A106" s="28">
        <v>24</v>
      </c>
      <c r="B106" s="86" t="s">
        <v>11</v>
      </c>
      <c r="C106" s="91">
        <v>53.3</v>
      </c>
      <c r="D106" s="84">
        <v>13.6</v>
      </c>
      <c r="E106" s="84">
        <v>4.4000000000000004</v>
      </c>
      <c r="F106" s="92">
        <v>3.6</v>
      </c>
      <c r="G106" s="13"/>
      <c r="H106" s="13"/>
      <c r="I106" s="13"/>
      <c r="J106" s="13"/>
      <c r="K106" s="29">
        <f t="shared" si="9"/>
        <v>18.725000000000001</v>
      </c>
      <c r="L106" s="30">
        <f t="shared" si="8"/>
        <v>24</v>
      </c>
    </row>
    <row r="107" spans="1:12" s="27" customFormat="1" ht="14.85" customHeight="1" x14ac:dyDescent="0.25">
      <c r="A107" s="28">
        <v>25</v>
      </c>
      <c r="B107" s="86" t="s">
        <v>12</v>
      </c>
      <c r="C107" s="91">
        <v>67</v>
      </c>
      <c r="D107" s="84">
        <v>20.2</v>
      </c>
      <c r="E107" s="84">
        <v>4.5</v>
      </c>
      <c r="F107" s="92">
        <v>1.6875000000000002</v>
      </c>
      <c r="G107" s="13"/>
      <c r="H107" s="13"/>
      <c r="I107" s="13"/>
      <c r="J107" s="13"/>
      <c r="K107" s="29">
        <f t="shared" si="9"/>
        <v>23.346875000000001</v>
      </c>
      <c r="L107" s="30">
        <f t="shared" si="8"/>
        <v>17</v>
      </c>
    </row>
    <row r="108" spans="1:12" s="27" customFormat="1" ht="14.85" customHeight="1" x14ac:dyDescent="0.25">
      <c r="A108" s="28">
        <v>26</v>
      </c>
      <c r="B108" s="86" t="s">
        <v>13</v>
      </c>
      <c r="C108" s="91">
        <v>77.7</v>
      </c>
      <c r="D108" s="84">
        <v>48.3</v>
      </c>
      <c r="E108" s="84">
        <v>11</v>
      </c>
      <c r="F108" s="92">
        <v>3.9</v>
      </c>
      <c r="G108" s="13"/>
      <c r="H108" s="13"/>
      <c r="I108" s="13"/>
      <c r="J108" s="13"/>
      <c r="K108" s="29">
        <f t="shared" si="9"/>
        <v>35.225000000000001</v>
      </c>
      <c r="L108" s="30">
        <f t="shared" si="8"/>
        <v>7</v>
      </c>
    </row>
    <row r="109" spans="1:12" s="27" customFormat="1" ht="14.85" customHeight="1" x14ac:dyDescent="0.25">
      <c r="A109" s="28">
        <v>27</v>
      </c>
      <c r="B109" s="86" t="s">
        <v>14</v>
      </c>
      <c r="C109" s="91">
        <v>81.7</v>
      </c>
      <c r="D109" s="84">
        <v>65.099999999999994</v>
      </c>
      <c r="E109" s="84">
        <v>18.600000000000001</v>
      </c>
      <c r="F109" s="92">
        <v>5.7</v>
      </c>
      <c r="G109" s="13"/>
      <c r="H109" s="13"/>
      <c r="I109" s="13"/>
      <c r="J109" s="13"/>
      <c r="K109" s="29">
        <f t="shared" si="9"/>
        <v>42.774999999999999</v>
      </c>
      <c r="L109" s="30">
        <f t="shared" si="8"/>
        <v>2</v>
      </c>
    </row>
    <row r="110" spans="1:12" s="27" customFormat="1" ht="14.85" customHeight="1" thickBot="1" x14ac:dyDescent="0.3">
      <c r="A110" s="33">
        <v>28</v>
      </c>
      <c r="B110" s="87" t="s">
        <v>15</v>
      </c>
      <c r="C110" s="93">
        <v>69.099999999999994</v>
      </c>
      <c r="D110" s="94">
        <v>44</v>
      </c>
      <c r="E110" s="94">
        <v>17</v>
      </c>
      <c r="F110" s="95">
        <v>7.3</v>
      </c>
      <c r="G110" s="13"/>
      <c r="H110" s="13"/>
      <c r="I110" s="13"/>
      <c r="J110" s="13"/>
      <c r="K110" s="34">
        <f t="shared" si="9"/>
        <v>34.35</v>
      </c>
      <c r="L110" s="35">
        <f t="shared" si="8"/>
        <v>8</v>
      </c>
    </row>
    <row r="111" spans="1:12" s="27" customFormat="1" ht="14.85" customHeight="1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</row>
    <row r="112" spans="1:12" s="27" customFormat="1" ht="14.85" customHeight="1" x14ac:dyDescent="0.25">
      <c r="A112" s="13"/>
      <c r="B112" s="13" t="s">
        <v>67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3"/>
    </row>
    <row r="113" spans="1:12" s="27" customFormat="1" ht="14.85" customHeight="1" x14ac:dyDescent="0.25">
      <c r="A113" s="13"/>
      <c r="B113" s="36" t="s">
        <v>28</v>
      </c>
      <c r="C113" s="5">
        <f>AVERAGE(C83:C110)</f>
        <v>61.771428571428565</v>
      </c>
      <c r="D113" s="5">
        <f>AVERAGE(D83:D110)</f>
        <v>32.335714285714282</v>
      </c>
      <c r="E113" s="5">
        <f>AVERAGE(E83:E110)</f>
        <v>9.6678972712680586</v>
      </c>
      <c r="F113" s="5">
        <f>AVERAGE(F83:F110)</f>
        <v>4.3470223983763745</v>
      </c>
      <c r="G113" s="13"/>
      <c r="H113" s="13"/>
      <c r="I113" s="13"/>
      <c r="J113" s="13"/>
      <c r="K113" s="5">
        <f>AVERAGE(K83:K110)</f>
        <v>27.030515631696822</v>
      </c>
      <c r="L113" s="13"/>
    </row>
    <row r="114" spans="1:12" s="27" customFormat="1" ht="14.85" customHeight="1" x14ac:dyDescent="0.25">
      <c r="A114" s="13"/>
      <c r="B114" s="36" t="s">
        <v>32</v>
      </c>
      <c r="C114" s="5">
        <f>STDEV(C83:C110)</f>
        <v>12.844305760771602</v>
      </c>
      <c r="D114" s="5">
        <f>STDEV(D83:D110)</f>
        <v>14.223173951290812</v>
      </c>
      <c r="E114" s="5">
        <f>STDEV(E83:E110)</f>
        <v>6.9202454346959321</v>
      </c>
      <c r="F114" s="5">
        <f>STDEV(F83:F110)</f>
        <v>3.6306144031973973</v>
      </c>
      <c r="G114" s="13"/>
      <c r="H114" s="13"/>
      <c r="I114" s="13"/>
      <c r="J114" s="13"/>
      <c r="K114" s="5">
        <f>STDEV(K83:K110)</f>
        <v>8.2386181405860324</v>
      </c>
      <c r="L114" s="13"/>
    </row>
    <row r="115" spans="1:12" s="27" customFormat="1" ht="14.85" customHeight="1" x14ac:dyDescent="0.25">
      <c r="A115" s="13"/>
      <c r="B115" s="36" t="s">
        <v>29</v>
      </c>
      <c r="C115" s="37">
        <f>COUNT(C83:C110)</f>
        <v>28</v>
      </c>
      <c r="D115" s="37">
        <f>COUNT(D83:D110)</f>
        <v>28</v>
      </c>
      <c r="E115" s="37">
        <f>COUNT(E83:E110)</f>
        <v>28</v>
      </c>
      <c r="F115" s="37">
        <f>COUNT(F83:F110)</f>
        <v>28</v>
      </c>
      <c r="G115" s="13"/>
      <c r="H115" s="13"/>
      <c r="I115" s="13"/>
      <c r="J115" s="13"/>
      <c r="K115" s="37">
        <f>COUNT(K83:K110)</f>
        <v>28</v>
      </c>
      <c r="L115" s="13"/>
    </row>
    <row r="116" spans="1:12" s="27" customFormat="1" ht="14.85" customHeight="1" x14ac:dyDescent="0.25">
      <c r="A116" s="13"/>
      <c r="B116" s="36" t="s">
        <v>30</v>
      </c>
      <c r="C116" s="1">
        <f>MIN(C83:C110)</f>
        <v>35.200000000000003</v>
      </c>
      <c r="D116" s="1">
        <f>MIN(D83:D110)</f>
        <v>12.8</v>
      </c>
      <c r="E116" s="1">
        <f>MIN(E83:E110)</f>
        <v>2.3011235955056182</v>
      </c>
      <c r="F116" s="1">
        <f>MIN(F83:F110)</f>
        <v>0.7</v>
      </c>
      <c r="G116" s="24"/>
      <c r="H116" s="24"/>
      <c r="I116" s="24"/>
      <c r="J116" s="24"/>
      <c r="K116" s="1">
        <f>MIN(K83:K110)</f>
        <v>15.441875</v>
      </c>
      <c r="L116" s="13"/>
    </row>
    <row r="117" spans="1:12" s="27" customFormat="1" ht="14.85" customHeight="1" x14ac:dyDescent="0.25">
      <c r="A117" s="13"/>
      <c r="B117" s="36" t="s">
        <v>31</v>
      </c>
      <c r="C117" s="1">
        <f>MAX(C83:C110)</f>
        <v>81.7</v>
      </c>
      <c r="D117" s="1">
        <f>MAX(D83:D110)</f>
        <v>65.099999999999994</v>
      </c>
      <c r="E117" s="1">
        <f>MAX(E83:E110)</f>
        <v>33.9</v>
      </c>
      <c r="F117" s="1">
        <f>MAX(F83:F110)</f>
        <v>16.2</v>
      </c>
      <c r="G117" s="24"/>
      <c r="H117" s="24"/>
      <c r="I117" s="24"/>
      <c r="J117" s="24"/>
      <c r="K117" s="1">
        <f>MAX(K83:K110)</f>
        <v>45.725000000000001</v>
      </c>
      <c r="L117" s="13"/>
    </row>
    <row r="118" spans="1:12" ht="14.85" customHeight="1" x14ac:dyDescent="0.25">
      <c r="C118" s="24"/>
      <c r="D118" s="24"/>
      <c r="E118" s="24"/>
      <c r="F118" s="24"/>
      <c r="K118" s="24"/>
    </row>
    <row r="119" spans="1:12" ht="14.85" customHeight="1" x14ac:dyDescent="0.25">
      <c r="C119" s="44"/>
      <c r="D119" s="44"/>
      <c r="E119" s="44"/>
      <c r="F119" s="44"/>
      <c r="G119" s="44"/>
      <c r="H119" s="44"/>
      <c r="I119" s="44"/>
      <c r="J119" s="44"/>
      <c r="K119" s="44"/>
    </row>
    <row r="120" spans="1:12" ht="14.85" customHeight="1" x14ac:dyDescent="0.25">
      <c r="B120" s="31" t="s">
        <v>55</v>
      </c>
      <c r="C120" s="44"/>
      <c r="D120" s="44"/>
      <c r="E120" s="44"/>
      <c r="F120" s="44"/>
      <c r="G120" s="44"/>
      <c r="H120" s="44"/>
      <c r="I120" s="44"/>
      <c r="J120" s="44"/>
      <c r="K120" s="44"/>
    </row>
    <row r="121" spans="1:12" ht="14.85" customHeight="1" x14ac:dyDescent="0.25">
      <c r="B121" s="14" t="s">
        <v>66</v>
      </c>
      <c r="C121" s="44" t="s">
        <v>103</v>
      </c>
      <c r="D121" s="44"/>
      <c r="E121" s="44"/>
      <c r="F121" s="44"/>
      <c r="G121" s="44"/>
      <c r="H121" s="44"/>
      <c r="I121" s="44"/>
      <c r="J121" s="44"/>
      <c r="K121" s="44"/>
    </row>
    <row r="122" spans="1:12" x14ac:dyDescent="0.25">
      <c r="B122" s="13" t="s">
        <v>104</v>
      </c>
      <c r="C122" s="27" t="s">
        <v>129</v>
      </c>
    </row>
    <row r="123" spans="1:12" x14ac:dyDescent="0.25">
      <c r="B123" s="13" t="s">
        <v>105</v>
      </c>
      <c r="C123" s="13" t="s">
        <v>130</v>
      </c>
    </row>
    <row r="124" spans="1:12" ht="16.350000000000001" customHeight="1" x14ac:dyDescent="0.25">
      <c r="B124" s="14" t="s">
        <v>106</v>
      </c>
      <c r="C124" s="27" t="s">
        <v>131</v>
      </c>
    </row>
  </sheetData>
  <sortState ref="A83:F110">
    <sortCondition ref="A83:A110"/>
  </sortState>
  <mergeCells count="9">
    <mergeCell ref="A81:B81"/>
    <mergeCell ref="G81:J81"/>
    <mergeCell ref="K81:L81"/>
    <mergeCell ref="A1:B1"/>
    <mergeCell ref="G1:J1"/>
    <mergeCell ref="K1:L1"/>
    <mergeCell ref="A41:B41"/>
    <mergeCell ref="G41:J41"/>
    <mergeCell ref="K41:L41"/>
  </mergeCells>
  <phoneticPr fontId="7" type="noConversion"/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N117"/>
  <sheetViews>
    <sheetView topLeftCell="A28" zoomScale="70" zoomScaleNormal="70" workbookViewId="0">
      <selection activeCell="F17" sqref="F17"/>
    </sheetView>
  </sheetViews>
  <sheetFormatPr defaultColWidth="9" defaultRowHeight="15" x14ac:dyDescent="0.25"/>
  <cols>
    <col min="1" max="1" width="4.625" style="27" customWidth="1"/>
    <col min="2" max="2" width="15.125" style="27" customWidth="1"/>
    <col min="3" max="3" width="14.625" style="27" bestFit="1" customWidth="1"/>
    <col min="4" max="4" width="15.5" style="27" bestFit="1" customWidth="1"/>
    <col min="5" max="5" width="18.125" style="27" bestFit="1" customWidth="1"/>
    <col min="6" max="6" width="14" style="27" bestFit="1" customWidth="1"/>
    <col min="7" max="9" width="4.625" style="27" customWidth="1"/>
    <col min="10" max="10" width="5.625" style="27" customWidth="1"/>
    <col min="11" max="16384" width="9" style="27"/>
  </cols>
  <sheetData>
    <row r="1" spans="1:12" s="13" customFormat="1" ht="75" customHeight="1" thickBot="1" x14ac:dyDescent="0.3">
      <c r="A1" s="198" t="s">
        <v>68</v>
      </c>
      <c r="B1" s="199"/>
      <c r="C1" s="112" t="s">
        <v>50</v>
      </c>
      <c r="D1" s="112" t="s">
        <v>51</v>
      </c>
      <c r="E1" s="112" t="s">
        <v>48</v>
      </c>
      <c r="F1" s="114" t="s">
        <v>49</v>
      </c>
      <c r="G1" s="200" t="s">
        <v>56</v>
      </c>
      <c r="H1" s="200"/>
      <c r="I1" s="201"/>
      <c r="J1" s="201"/>
      <c r="K1" s="198" t="s">
        <v>76</v>
      </c>
      <c r="L1" s="202"/>
    </row>
    <row r="2" spans="1:12" s="22" customFormat="1" ht="25.35" customHeight="1" thickBot="1" x14ac:dyDescent="0.25">
      <c r="A2" s="17" t="s">
        <v>47</v>
      </c>
      <c r="B2" s="18" t="s">
        <v>26</v>
      </c>
      <c r="C2" s="18" t="s">
        <v>78</v>
      </c>
      <c r="D2" s="18" t="s">
        <v>78</v>
      </c>
      <c r="E2" s="18" t="s">
        <v>78</v>
      </c>
      <c r="F2" s="19" t="s">
        <v>78</v>
      </c>
      <c r="G2" s="113" t="s">
        <v>58</v>
      </c>
      <c r="H2" s="113" t="s">
        <v>59</v>
      </c>
      <c r="I2" s="113" t="s">
        <v>60</v>
      </c>
      <c r="J2" s="113" t="s">
        <v>61</v>
      </c>
      <c r="K2" s="21" t="s">
        <v>62</v>
      </c>
      <c r="L2" s="19" t="s">
        <v>57</v>
      </c>
    </row>
    <row r="3" spans="1:12" ht="15" customHeight="1" x14ac:dyDescent="0.25">
      <c r="A3" s="23">
        <v>1</v>
      </c>
      <c r="B3" s="85" t="s">
        <v>27</v>
      </c>
      <c r="C3" s="98">
        <v>14.882506527415144</v>
      </c>
      <c r="D3" s="119">
        <v>28.90625</v>
      </c>
      <c r="E3" s="96">
        <v>35.405405405405403</v>
      </c>
      <c r="F3" s="97">
        <v>27.154046997389038</v>
      </c>
      <c r="G3" s="24">
        <v>25</v>
      </c>
      <c r="H3" s="24">
        <v>25</v>
      </c>
      <c r="I3" s="24">
        <v>30</v>
      </c>
      <c r="J3" s="24">
        <v>20</v>
      </c>
      <c r="K3" s="25">
        <f>((C3*G$3)+(D3*H$3)+(E3*I$3)+(F3*J$3))/SUM(G$3,H$3,I$3,J$3)</f>
        <v>26.999620152953216</v>
      </c>
      <c r="L3" s="26">
        <f t="shared" ref="L3:L30" si="0">RANK(K3,K$3:K$30)</f>
        <v>1</v>
      </c>
    </row>
    <row r="4" spans="1:12" ht="15" customHeight="1" x14ac:dyDescent="0.25">
      <c r="A4" s="28">
        <v>2</v>
      </c>
      <c r="B4" s="86" t="s">
        <v>17</v>
      </c>
      <c r="C4" s="99">
        <v>1.5151515151515151</v>
      </c>
      <c r="D4" s="120">
        <v>16.75</v>
      </c>
      <c r="E4" s="1">
        <v>10.579345088161208</v>
      </c>
      <c r="F4" s="2">
        <v>9.5717884130982362</v>
      </c>
      <c r="G4" s="24"/>
      <c r="H4" s="24"/>
      <c r="I4" s="31" t="s">
        <v>63</v>
      </c>
      <c r="J4" s="31">
        <v>100</v>
      </c>
      <c r="K4" s="29">
        <f t="shared" ref="K4:K30" si="1">((C4*G$3)+(D4*H$3)+(E4*I$3)+(F4*J$3))/SUM(G$3,H$3,I$3,J$3)</f>
        <v>9.6544490878558893</v>
      </c>
      <c r="L4" s="30">
        <f t="shared" si="0"/>
        <v>28</v>
      </c>
    </row>
    <row r="5" spans="1:12" ht="15" customHeight="1" x14ac:dyDescent="0.25">
      <c r="A5" s="28">
        <v>3</v>
      </c>
      <c r="B5" s="86" t="s">
        <v>18</v>
      </c>
      <c r="C5" s="99">
        <v>1.5957446808510638</v>
      </c>
      <c r="D5" s="120">
        <v>32.020997375328086</v>
      </c>
      <c r="E5" s="1">
        <v>16.094986807387862</v>
      </c>
      <c r="F5" s="2">
        <v>14.627659574468085</v>
      </c>
      <c r="G5" s="13"/>
      <c r="H5" s="13"/>
      <c r="I5" s="13"/>
      <c r="J5" s="13"/>
      <c r="K5" s="29">
        <f t="shared" si="1"/>
        <v>16.158213471154763</v>
      </c>
      <c r="L5" s="30">
        <f t="shared" si="0"/>
        <v>16</v>
      </c>
    </row>
    <row r="6" spans="1:12" ht="15" customHeight="1" x14ac:dyDescent="0.25">
      <c r="A6" s="28">
        <v>4</v>
      </c>
      <c r="B6" s="86" t="s">
        <v>19</v>
      </c>
      <c r="C6" s="99">
        <v>19.437340153452684</v>
      </c>
      <c r="D6" s="120">
        <v>17.974683544303797</v>
      </c>
      <c r="E6" s="1">
        <v>19.132653061224488</v>
      </c>
      <c r="F6" s="2">
        <v>33.076923076923073</v>
      </c>
      <c r="G6" s="13"/>
      <c r="H6" s="13"/>
      <c r="I6" s="13"/>
      <c r="J6" s="13"/>
      <c r="K6" s="29">
        <f t="shared" si="1"/>
        <v>21.708186458191086</v>
      </c>
      <c r="L6" s="30">
        <f t="shared" si="0"/>
        <v>7</v>
      </c>
    </row>
    <row r="7" spans="1:12" ht="15" customHeight="1" x14ac:dyDescent="0.25">
      <c r="A7" s="28">
        <v>5</v>
      </c>
      <c r="B7" s="86" t="s">
        <v>16</v>
      </c>
      <c r="C7" s="99">
        <v>11.800302571860817</v>
      </c>
      <c r="D7" s="120">
        <v>17.921686746987952</v>
      </c>
      <c r="E7" s="1">
        <v>9.6530920060331837</v>
      </c>
      <c r="F7" s="2">
        <v>27.871362940275652</v>
      </c>
      <c r="G7" s="13"/>
      <c r="H7" s="13"/>
      <c r="I7" s="13"/>
      <c r="J7" s="13"/>
      <c r="K7" s="29">
        <f t="shared" si="1"/>
        <v>15.900697519577276</v>
      </c>
      <c r="L7" s="30">
        <f t="shared" si="0"/>
        <v>18</v>
      </c>
    </row>
    <row r="8" spans="1:12" ht="15" customHeight="1" x14ac:dyDescent="0.25">
      <c r="A8" s="28">
        <v>6</v>
      </c>
      <c r="B8" s="86" t="s">
        <v>20</v>
      </c>
      <c r="C8" s="99">
        <v>2.7777777777777777</v>
      </c>
      <c r="D8" s="120">
        <v>27.95969773299748</v>
      </c>
      <c r="E8" s="1">
        <v>15.776081424936386</v>
      </c>
      <c r="F8" s="2">
        <v>9.5959595959595951</v>
      </c>
      <c r="G8" s="13"/>
      <c r="H8" s="13"/>
      <c r="K8" s="29">
        <f t="shared" si="1"/>
        <v>14.33638522436665</v>
      </c>
      <c r="L8" s="30">
        <f t="shared" si="0"/>
        <v>21</v>
      </c>
    </row>
    <row r="9" spans="1:12" ht="15" customHeight="1" x14ac:dyDescent="0.25">
      <c r="A9" s="28">
        <v>7</v>
      </c>
      <c r="B9" s="86" t="s">
        <v>21</v>
      </c>
      <c r="C9" s="99">
        <v>14.330218068535824</v>
      </c>
      <c r="D9" s="120">
        <v>22.392638036809817</v>
      </c>
      <c r="E9" s="1">
        <v>18.404907975460123</v>
      </c>
      <c r="F9" s="2">
        <v>20.625</v>
      </c>
      <c r="G9" s="13"/>
      <c r="H9" s="13"/>
      <c r="I9" s="13"/>
      <c r="J9" s="13"/>
      <c r="K9" s="29">
        <f t="shared" si="1"/>
        <v>18.827186418974449</v>
      </c>
      <c r="L9" s="30">
        <f t="shared" si="0"/>
        <v>11</v>
      </c>
    </row>
    <row r="10" spans="1:12" ht="15" customHeight="1" x14ac:dyDescent="0.25">
      <c r="A10" s="28">
        <v>8</v>
      </c>
      <c r="B10" s="86" t="s">
        <v>22</v>
      </c>
      <c r="C10" s="99">
        <v>1.5659955257270695</v>
      </c>
      <c r="D10" s="120">
        <v>21.951219512195124</v>
      </c>
      <c r="E10" s="1">
        <v>14.666666666666666</v>
      </c>
      <c r="F10" s="2">
        <v>7.8125</v>
      </c>
      <c r="G10" s="13"/>
      <c r="H10" s="13"/>
      <c r="I10" s="13"/>
      <c r="J10" s="13"/>
      <c r="K10" s="29">
        <f t="shared" si="1"/>
        <v>11.841803759480548</v>
      </c>
      <c r="L10" s="30">
        <f t="shared" si="0"/>
        <v>25</v>
      </c>
    </row>
    <row r="11" spans="1:12" ht="15" customHeight="1" x14ac:dyDescent="0.25">
      <c r="A11" s="28">
        <v>9</v>
      </c>
      <c r="B11" s="86" t="s">
        <v>23</v>
      </c>
      <c r="C11" s="99">
        <v>3.3766233766233764</v>
      </c>
      <c r="D11" s="120">
        <v>34.196891191709845</v>
      </c>
      <c r="E11" s="1">
        <v>17.357512953367877</v>
      </c>
      <c r="F11" s="2">
        <v>7.8328981723237598</v>
      </c>
      <c r="G11" s="13"/>
      <c r="H11" s="13"/>
      <c r="I11" s="13"/>
      <c r="J11" s="13"/>
      <c r="K11" s="29">
        <f t="shared" si="1"/>
        <v>16.167212162558421</v>
      </c>
      <c r="L11" s="30">
        <f t="shared" si="0"/>
        <v>15</v>
      </c>
    </row>
    <row r="12" spans="1:12" ht="15" customHeight="1" x14ac:dyDescent="0.25">
      <c r="A12" s="28">
        <v>10</v>
      </c>
      <c r="B12" s="86" t="s">
        <v>24</v>
      </c>
      <c r="C12" s="99">
        <v>13.347921225382933</v>
      </c>
      <c r="D12" s="120">
        <v>24.145299145299145</v>
      </c>
      <c r="E12" s="1">
        <v>37.124463519313302</v>
      </c>
      <c r="F12" s="2">
        <v>28.695652173913043</v>
      </c>
      <c r="G12" s="13"/>
      <c r="H12" s="13"/>
      <c r="I12" s="13"/>
      <c r="J12" s="13"/>
      <c r="K12" s="29">
        <f t="shared" si="1"/>
        <v>26.24977458324712</v>
      </c>
      <c r="L12" s="30">
        <f t="shared" si="0"/>
        <v>3</v>
      </c>
    </row>
    <row r="13" spans="1:12" ht="15" customHeight="1" x14ac:dyDescent="0.25">
      <c r="A13" s="28">
        <v>11</v>
      </c>
      <c r="B13" s="86" t="s">
        <v>54</v>
      </c>
      <c r="C13" s="99">
        <v>3.2098765432098766</v>
      </c>
      <c r="D13" s="120">
        <v>28.571428571428569</v>
      </c>
      <c r="E13" s="1">
        <v>15.632754342431761</v>
      </c>
      <c r="F13" s="2">
        <v>16.009852216748769</v>
      </c>
      <c r="G13" s="13"/>
      <c r="H13" s="13"/>
      <c r="I13" s="13"/>
      <c r="J13" s="13"/>
      <c r="K13" s="29">
        <f t="shared" si="1"/>
        <v>15.837123024738892</v>
      </c>
      <c r="L13" s="30">
        <f t="shared" si="0"/>
        <v>19</v>
      </c>
    </row>
    <row r="14" spans="1:12" ht="15" customHeight="1" x14ac:dyDescent="0.25">
      <c r="A14" s="28">
        <v>12</v>
      </c>
      <c r="B14" s="86" t="s">
        <v>25</v>
      </c>
      <c r="C14" s="99">
        <v>5.7761732851985563</v>
      </c>
      <c r="D14" s="120">
        <v>29.904306220095695</v>
      </c>
      <c r="E14" s="1">
        <v>18.028846153846153</v>
      </c>
      <c r="F14" s="2">
        <v>15.089820359281436</v>
      </c>
      <c r="G14" s="13"/>
      <c r="H14" s="13"/>
      <c r="I14" s="13"/>
      <c r="J14" s="13"/>
      <c r="K14" s="29">
        <f t="shared" si="1"/>
        <v>17.346737794333695</v>
      </c>
      <c r="L14" s="30">
        <f t="shared" si="0"/>
        <v>14</v>
      </c>
    </row>
    <row r="15" spans="1:12" ht="15" customHeight="1" x14ac:dyDescent="0.25">
      <c r="A15" s="28">
        <v>13</v>
      </c>
      <c r="B15" s="86" t="s">
        <v>0</v>
      </c>
      <c r="C15" s="99">
        <v>5.2469135802469129</v>
      </c>
      <c r="D15" s="120">
        <v>46.48318042813456</v>
      </c>
      <c r="E15" s="1">
        <v>14.939024390243901</v>
      </c>
      <c r="F15" s="2">
        <v>10.060975609756099</v>
      </c>
      <c r="G15" s="13"/>
      <c r="H15" s="13"/>
      <c r="I15" s="13"/>
      <c r="J15" s="13"/>
      <c r="K15" s="29">
        <f t="shared" si="1"/>
        <v>19.426425941119756</v>
      </c>
      <c r="L15" s="30">
        <f t="shared" si="0"/>
        <v>10</v>
      </c>
    </row>
    <row r="16" spans="1:12" ht="15" customHeight="1" x14ac:dyDescent="0.25">
      <c r="A16" s="28">
        <v>14</v>
      </c>
      <c r="B16" s="86" t="s">
        <v>1</v>
      </c>
      <c r="C16" s="99">
        <v>4.4444444444444446</v>
      </c>
      <c r="D16" s="120">
        <v>27.518427518427519</v>
      </c>
      <c r="E16" s="1">
        <v>27.791563275434246</v>
      </c>
      <c r="F16" s="2">
        <v>7.4074074074074066</v>
      </c>
      <c r="G16" s="13"/>
      <c r="H16" s="13"/>
      <c r="I16" s="32"/>
      <c r="J16" s="32"/>
      <c r="K16" s="29">
        <f t="shared" si="1"/>
        <v>17.809668454829747</v>
      </c>
      <c r="L16" s="30">
        <f t="shared" si="0"/>
        <v>13</v>
      </c>
    </row>
    <row r="17" spans="1:12" ht="15" customHeight="1" x14ac:dyDescent="0.25">
      <c r="A17" s="28">
        <v>15</v>
      </c>
      <c r="B17" s="86" t="s">
        <v>2</v>
      </c>
      <c r="C17" s="99">
        <v>2.4</v>
      </c>
      <c r="D17" s="120">
        <v>16.103896103896105</v>
      </c>
      <c r="E17" s="1">
        <v>14.285714285714285</v>
      </c>
      <c r="F17" s="2">
        <v>10.761154855643044</v>
      </c>
      <c r="G17" s="13"/>
      <c r="H17" s="13"/>
      <c r="I17" s="13"/>
      <c r="J17" s="13"/>
      <c r="K17" s="29">
        <f t="shared" si="1"/>
        <v>11.06391928281692</v>
      </c>
      <c r="L17" s="30">
        <f t="shared" si="0"/>
        <v>27</v>
      </c>
    </row>
    <row r="18" spans="1:12" ht="15" customHeight="1" x14ac:dyDescent="0.25">
      <c r="A18" s="28">
        <v>16</v>
      </c>
      <c r="B18" s="86" t="s">
        <v>3</v>
      </c>
      <c r="C18" s="99">
        <v>16.207951070336392</v>
      </c>
      <c r="D18" s="120">
        <v>25.679758308157101</v>
      </c>
      <c r="E18" s="1">
        <v>24.69879518072289</v>
      </c>
      <c r="F18" s="2">
        <v>29.573170731707314</v>
      </c>
      <c r="G18" s="13"/>
      <c r="H18" s="13"/>
      <c r="I18" s="13"/>
      <c r="J18" s="13"/>
      <c r="K18" s="29">
        <f t="shared" si="1"/>
        <v>23.796200045181703</v>
      </c>
      <c r="L18" s="30">
        <f t="shared" si="0"/>
        <v>5</v>
      </c>
    </row>
    <row r="19" spans="1:12" ht="15" customHeight="1" x14ac:dyDescent="0.25">
      <c r="A19" s="28">
        <v>17</v>
      </c>
      <c r="B19" s="86" t="s">
        <v>4</v>
      </c>
      <c r="C19" s="99">
        <v>0.98522167487684731</v>
      </c>
      <c r="D19" s="120">
        <v>29.484029484029485</v>
      </c>
      <c r="E19" s="1">
        <v>8.9330024813895772</v>
      </c>
      <c r="F19" s="2">
        <v>6.5</v>
      </c>
      <c r="G19" s="13"/>
      <c r="H19" s="13"/>
      <c r="I19" s="13"/>
      <c r="J19" s="13"/>
      <c r="K19" s="29">
        <f t="shared" si="1"/>
        <v>11.597213534143457</v>
      </c>
      <c r="L19" s="30">
        <f t="shared" si="0"/>
        <v>26</v>
      </c>
    </row>
    <row r="20" spans="1:12" ht="15" customHeight="1" x14ac:dyDescent="0.25">
      <c r="A20" s="28">
        <v>18</v>
      </c>
      <c r="B20" s="86" t="s">
        <v>5</v>
      </c>
      <c r="C20" s="99">
        <v>8.4158415841584162</v>
      </c>
      <c r="D20" s="120">
        <v>33.415841584158414</v>
      </c>
      <c r="E20" s="1">
        <v>21.782178217821784</v>
      </c>
      <c r="F20" s="2">
        <v>19.402985074626866</v>
      </c>
      <c r="G20" s="13"/>
      <c r="H20" s="13"/>
      <c r="I20" s="13"/>
      <c r="J20" s="13"/>
      <c r="K20" s="29">
        <f t="shared" si="1"/>
        <v>20.873171272351115</v>
      </c>
      <c r="L20" s="30">
        <f t="shared" si="0"/>
        <v>8</v>
      </c>
    </row>
    <row r="21" spans="1:12" ht="15" customHeight="1" x14ac:dyDescent="0.25">
      <c r="A21" s="28">
        <v>19</v>
      </c>
      <c r="B21" s="86" t="s">
        <v>6</v>
      </c>
      <c r="C21" s="99">
        <v>25.065274151436029</v>
      </c>
      <c r="D21" s="120">
        <v>25.326370757180154</v>
      </c>
      <c r="E21" s="1">
        <v>25.392670157068064</v>
      </c>
      <c r="F21" s="2">
        <v>31.758530183727036</v>
      </c>
      <c r="G21" s="13"/>
      <c r="H21" s="13"/>
      <c r="I21" s="13"/>
      <c r="J21" s="13"/>
      <c r="K21" s="29">
        <f t="shared" si="1"/>
        <v>26.567418311019875</v>
      </c>
      <c r="L21" s="30">
        <f t="shared" si="0"/>
        <v>2</v>
      </c>
    </row>
    <row r="22" spans="1:12" ht="15" customHeight="1" x14ac:dyDescent="0.25">
      <c r="A22" s="28">
        <v>20</v>
      </c>
      <c r="B22" s="86" t="s">
        <v>7</v>
      </c>
      <c r="C22" s="99">
        <v>17.431192660550458</v>
      </c>
      <c r="D22" s="120">
        <v>21.995464852607711</v>
      </c>
      <c r="E22" s="1">
        <v>13.18181818181818</v>
      </c>
      <c r="F22" s="2">
        <v>24.768518518518519</v>
      </c>
      <c r="G22" s="13"/>
      <c r="H22" s="13"/>
      <c r="I22" s="13"/>
      <c r="J22" s="13"/>
      <c r="K22" s="29">
        <f t="shared" si="1"/>
        <v>18.764913536538703</v>
      </c>
      <c r="L22" s="30">
        <f t="shared" si="0"/>
        <v>12</v>
      </c>
    </row>
    <row r="23" spans="1:12" ht="15" customHeight="1" x14ac:dyDescent="0.25">
      <c r="A23" s="28">
        <v>21</v>
      </c>
      <c r="B23" s="86" t="s">
        <v>8</v>
      </c>
      <c r="C23" s="99">
        <v>3.8567493112947657</v>
      </c>
      <c r="D23" s="120">
        <v>22.739726027397261</v>
      </c>
      <c r="E23" s="1">
        <v>15.384615384615385</v>
      </c>
      <c r="F23" s="2">
        <v>9.0659340659340657</v>
      </c>
      <c r="G23" s="13"/>
      <c r="H23" s="13"/>
      <c r="I23" s="13"/>
      <c r="J23" s="13"/>
      <c r="K23" s="29">
        <f t="shared" si="1"/>
        <v>13.077690263244435</v>
      </c>
      <c r="L23" s="30">
        <f t="shared" si="0"/>
        <v>23</v>
      </c>
    </row>
    <row r="24" spans="1:12" ht="15" customHeight="1" x14ac:dyDescent="0.25">
      <c r="A24" s="28">
        <v>22</v>
      </c>
      <c r="B24" s="86" t="s">
        <v>9</v>
      </c>
      <c r="C24" s="99">
        <v>3.7647058823529407</v>
      </c>
      <c r="D24" s="120">
        <v>26.168224299065418</v>
      </c>
      <c r="E24" s="1">
        <v>10.070257611241217</v>
      </c>
      <c r="F24" s="2">
        <v>7.0754716981132075</v>
      </c>
      <c r="G24" s="13"/>
      <c r="H24" s="13"/>
      <c r="I24" s="13"/>
      <c r="J24" s="13"/>
      <c r="K24" s="29">
        <f t="shared" si="1"/>
        <v>11.919404168349597</v>
      </c>
      <c r="L24" s="30">
        <f t="shared" si="0"/>
        <v>24</v>
      </c>
    </row>
    <row r="25" spans="1:12" ht="15" customHeight="1" x14ac:dyDescent="0.25">
      <c r="A25" s="28">
        <v>23</v>
      </c>
      <c r="B25" s="86" t="s">
        <v>10</v>
      </c>
      <c r="C25" s="99">
        <v>2.4390243902439024</v>
      </c>
      <c r="D25" s="120">
        <v>28.726287262872631</v>
      </c>
      <c r="E25" s="1">
        <v>16.576086956521738</v>
      </c>
      <c r="F25" s="2">
        <v>4.3715846994535523</v>
      </c>
      <c r="G25" s="13"/>
      <c r="H25" s="13"/>
      <c r="I25" s="13"/>
      <c r="J25" s="13"/>
      <c r="K25" s="29">
        <f t="shared" si="1"/>
        <v>13.638470940126362</v>
      </c>
      <c r="L25" s="30">
        <f t="shared" si="0"/>
        <v>22</v>
      </c>
    </row>
    <row r="26" spans="1:12" ht="15" customHeight="1" x14ac:dyDescent="0.25">
      <c r="A26" s="28">
        <v>24</v>
      </c>
      <c r="B26" s="86" t="s">
        <v>11</v>
      </c>
      <c r="C26" s="99">
        <v>5.9740259740259738</v>
      </c>
      <c r="D26" s="120">
        <v>26.356589147286826</v>
      </c>
      <c r="E26" s="1">
        <v>14.766839378238341</v>
      </c>
      <c r="F26" s="2">
        <v>15.885416666666666</v>
      </c>
      <c r="G26" s="13"/>
      <c r="H26" s="13"/>
      <c r="I26" s="13"/>
      <c r="J26" s="13"/>
      <c r="K26" s="29">
        <f t="shared" si="1"/>
        <v>15.689788927133035</v>
      </c>
      <c r="L26" s="30">
        <f t="shared" si="0"/>
        <v>20</v>
      </c>
    </row>
    <row r="27" spans="1:12" ht="15" customHeight="1" x14ac:dyDescent="0.25">
      <c r="A27" s="28">
        <v>25</v>
      </c>
      <c r="B27" s="86" t="s">
        <v>12</v>
      </c>
      <c r="C27" s="99">
        <v>1.4204545454545454</v>
      </c>
      <c r="D27" s="120">
        <v>34.45378151260504</v>
      </c>
      <c r="E27" s="1">
        <v>13.314447592067987</v>
      </c>
      <c r="F27" s="2">
        <v>15.492957746478872</v>
      </c>
      <c r="G27" s="13"/>
      <c r="H27" s="13"/>
      <c r="I27" s="13"/>
      <c r="J27" s="13"/>
      <c r="K27" s="29">
        <f t="shared" si="1"/>
        <v>16.061484841431067</v>
      </c>
      <c r="L27" s="30">
        <f t="shared" si="0"/>
        <v>17</v>
      </c>
    </row>
    <row r="28" spans="1:12" ht="15" customHeight="1" x14ac:dyDescent="0.25">
      <c r="A28" s="28">
        <v>26</v>
      </c>
      <c r="B28" s="86" t="s">
        <v>13</v>
      </c>
      <c r="C28" s="99">
        <v>13.122171945701359</v>
      </c>
      <c r="D28" s="120">
        <v>20.361990950226243</v>
      </c>
      <c r="E28" s="1">
        <v>26.696832579185521</v>
      </c>
      <c r="F28" s="2">
        <v>31.292517006802722</v>
      </c>
      <c r="G28" s="13"/>
      <c r="H28" s="13"/>
      <c r="I28" s="13"/>
      <c r="J28" s="13"/>
      <c r="K28" s="29">
        <f t="shared" si="1"/>
        <v>22.638593899098101</v>
      </c>
      <c r="L28" s="30">
        <f t="shared" si="0"/>
        <v>6</v>
      </c>
    </row>
    <row r="29" spans="1:12" ht="15" customHeight="1" x14ac:dyDescent="0.25">
      <c r="A29" s="28">
        <v>27</v>
      </c>
      <c r="B29" s="86" t="s">
        <v>14</v>
      </c>
      <c r="C29" s="99">
        <v>17.703349282296653</v>
      </c>
      <c r="D29" s="120">
        <v>21.770334928229666</v>
      </c>
      <c r="E29" s="1">
        <v>21.5311004784689</v>
      </c>
      <c r="F29" s="2">
        <v>48.441247002398079</v>
      </c>
      <c r="G29" s="13"/>
      <c r="H29" s="13"/>
      <c r="I29" s="13"/>
      <c r="J29" s="13"/>
      <c r="K29" s="29">
        <f t="shared" si="1"/>
        <v>26.016000596651864</v>
      </c>
      <c r="L29" s="30">
        <f t="shared" si="0"/>
        <v>4</v>
      </c>
    </row>
    <row r="30" spans="1:12" ht="15" customHeight="1" thickBot="1" x14ac:dyDescent="0.3">
      <c r="A30" s="33">
        <v>28</v>
      </c>
      <c r="B30" s="87" t="s">
        <v>15</v>
      </c>
      <c r="C30" s="100">
        <v>14.072494669509595</v>
      </c>
      <c r="D30" s="121">
        <v>18.976545842217483</v>
      </c>
      <c r="E30" s="3">
        <v>20.342612419700217</v>
      </c>
      <c r="F30" s="4">
        <v>31.769722814498934</v>
      </c>
      <c r="G30" s="13"/>
      <c r="H30" s="13"/>
      <c r="I30" s="13"/>
      <c r="J30" s="13"/>
      <c r="K30" s="34">
        <f t="shared" si="1"/>
        <v>20.718988416741624</v>
      </c>
      <c r="L30" s="35">
        <f t="shared" si="0"/>
        <v>9</v>
      </c>
    </row>
    <row r="31" spans="1:12" ht="15" customHeight="1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3"/>
      <c r="B32" s="13" t="s">
        <v>67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</row>
    <row r="33" spans="1:14" x14ac:dyDescent="0.25">
      <c r="A33" s="13"/>
      <c r="B33" s="36" t="s">
        <v>28</v>
      </c>
      <c r="C33" s="5">
        <f>AVERAGE(C3:C30)</f>
        <v>8.4344802292184227</v>
      </c>
      <c r="D33" s="5">
        <f>AVERAGE(D3:D30)</f>
        <v>26.009126681558822</v>
      </c>
      <c r="E33" s="5">
        <f>AVERAGE(E3:E30)</f>
        <v>18.483724070517379</v>
      </c>
      <c r="F33" s="5">
        <f>AVERAGE(F3:F30)</f>
        <v>18.628252057218326</v>
      </c>
      <c r="G33" s="13"/>
      <c r="H33" s="13"/>
      <c r="I33" s="13"/>
      <c r="J33" s="13"/>
      <c r="K33" s="5">
        <f>AVERAGE(K3:K30)</f>
        <v>17.881669360293195</v>
      </c>
      <c r="L33" s="13"/>
    </row>
    <row r="34" spans="1:14" x14ac:dyDescent="0.25">
      <c r="A34" s="13"/>
      <c r="B34" s="36" t="s">
        <v>32</v>
      </c>
      <c r="C34" s="5">
        <f>STDEV(C3:C30)</f>
        <v>6.8750911869483966</v>
      </c>
      <c r="D34" s="5">
        <f>STDEV(D3:D30)</f>
        <v>6.6049072920021077</v>
      </c>
      <c r="E34" s="5">
        <f>STDEV(E3:E30)</f>
        <v>7.0712574236271708</v>
      </c>
      <c r="F34" s="5">
        <f>STDEV(F3:F30)</f>
        <v>11.073705880666738</v>
      </c>
      <c r="G34" s="13"/>
      <c r="H34" s="13"/>
      <c r="I34" s="13"/>
      <c r="J34" s="13"/>
      <c r="K34" s="5">
        <f>STDEV(K3:K30)</f>
        <v>5.054702769900091</v>
      </c>
      <c r="L34" s="13"/>
    </row>
    <row r="35" spans="1:14" x14ac:dyDescent="0.25">
      <c r="A35" s="13"/>
      <c r="B35" s="36" t="s">
        <v>29</v>
      </c>
      <c r="C35" s="37">
        <f>COUNT(C3:C30)</f>
        <v>28</v>
      </c>
      <c r="D35" s="37">
        <f>COUNT(D3:D30)</f>
        <v>28</v>
      </c>
      <c r="E35" s="37">
        <f>COUNT(E3:E30)</f>
        <v>28</v>
      </c>
      <c r="F35" s="37">
        <f>COUNT(F3:F30)</f>
        <v>28</v>
      </c>
      <c r="G35" s="13"/>
      <c r="H35" s="13"/>
      <c r="I35" s="13"/>
      <c r="J35" s="13"/>
      <c r="K35" s="37">
        <f>COUNT(K3:K30)</f>
        <v>28</v>
      </c>
      <c r="L35" s="13"/>
    </row>
    <row r="36" spans="1:14" x14ac:dyDescent="0.25">
      <c r="A36" s="13"/>
      <c r="B36" s="36" t="s">
        <v>30</v>
      </c>
      <c r="C36" s="1">
        <f>MIN(C3:C30)</f>
        <v>0.98522167487684731</v>
      </c>
      <c r="D36" s="1">
        <f>MIN(D3:D30)</f>
        <v>16.103896103896105</v>
      </c>
      <c r="E36" s="1">
        <f>MIN(E3:E30)</f>
        <v>8.9330024813895772</v>
      </c>
      <c r="F36" s="1">
        <f>MIN(F3:F30)</f>
        <v>4.3715846994535523</v>
      </c>
      <c r="G36" s="24"/>
      <c r="H36" s="24"/>
      <c r="I36" s="24"/>
      <c r="J36" s="24"/>
      <c r="K36" s="1">
        <f>MIN(K3:K30)</f>
        <v>9.6544490878558893</v>
      </c>
      <c r="L36" s="13"/>
    </row>
    <row r="37" spans="1:14" x14ac:dyDescent="0.25">
      <c r="A37" s="13"/>
      <c r="B37" s="36" t="s">
        <v>31</v>
      </c>
      <c r="C37" s="1">
        <f>MAX(C3:C30)</f>
        <v>25.065274151436029</v>
      </c>
      <c r="D37" s="1">
        <f>MAX(D3:D30)</f>
        <v>46.48318042813456</v>
      </c>
      <c r="E37" s="1">
        <f>MAX(E3:E30)</f>
        <v>37.124463519313302</v>
      </c>
      <c r="F37" s="1">
        <f>MAX(F3:F30)</f>
        <v>48.441247002398079</v>
      </c>
      <c r="G37" s="24"/>
      <c r="H37" s="24"/>
      <c r="I37" s="24"/>
      <c r="J37" s="24"/>
      <c r="K37" s="1">
        <f>MAX(K3:K30)</f>
        <v>26.999620152953216</v>
      </c>
      <c r="L37" s="13"/>
    </row>
    <row r="38" spans="1:14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</row>
    <row r="39" spans="1:14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</row>
    <row r="40" spans="1:14" ht="14.1" customHeight="1" thickBot="1" x14ac:dyDescent="0.3">
      <c r="A40" s="31"/>
      <c r="B40" s="13"/>
      <c r="C40" s="115"/>
      <c r="D40" s="115"/>
      <c r="E40" s="115"/>
      <c r="F40" s="115"/>
      <c r="G40" s="13"/>
      <c r="H40" s="13"/>
      <c r="I40" s="13"/>
      <c r="J40" s="13"/>
      <c r="K40" s="13"/>
      <c r="L40" s="13"/>
    </row>
    <row r="41" spans="1:14" s="13" customFormat="1" ht="57" customHeight="1" thickBot="1" x14ac:dyDescent="0.3">
      <c r="A41" s="198" t="s">
        <v>52</v>
      </c>
      <c r="B41" s="199"/>
      <c r="C41" s="112" t="s">
        <v>50</v>
      </c>
      <c r="D41" s="112" t="s">
        <v>51</v>
      </c>
      <c r="E41" s="112" t="s">
        <v>48</v>
      </c>
      <c r="F41" s="114" t="s">
        <v>49</v>
      </c>
      <c r="G41" s="200" t="s">
        <v>56</v>
      </c>
      <c r="H41" s="200"/>
      <c r="I41" s="201"/>
      <c r="J41" s="201"/>
      <c r="K41" s="198" t="s">
        <v>76</v>
      </c>
      <c r="L41" s="202"/>
      <c r="N41" s="38" t="s">
        <v>69</v>
      </c>
    </row>
    <row r="42" spans="1:14" s="22" customFormat="1" ht="19.5" customHeight="1" thickBot="1" x14ac:dyDescent="0.25">
      <c r="A42" s="17" t="s">
        <v>47</v>
      </c>
      <c r="B42" s="18" t="s">
        <v>26</v>
      </c>
      <c r="C42" s="18" t="s">
        <v>78</v>
      </c>
      <c r="D42" s="18" t="s">
        <v>78</v>
      </c>
      <c r="E42" s="18" t="s">
        <v>78</v>
      </c>
      <c r="F42" s="19" t="s">
        <v>78</v>
      </c>
      <c r="G42" s="113" t="s">
        <v>58</v>
      </c>
      <c r="H42" s="113" t="s">
        <v>59</v>
      </c>
      <c r="I42" s="113" t="s">
        <v>60</v>
      </c>
      <c r="J42" s="113" t="s">
        <v>61</v>
      </c>
      <c r="K42" s="21" t="s">
        <v>62</v>
      </c>
      <c r="L42" s="19" t="s">
        <v>57</v>
      </c>
      <c r="N42" s="39" t="s">
        <v>74</v>
      </c>
    </row>
    <row r="43" spans="1:14" ht="15" customHeight="1" x14ac:dyDescent="0.25">
      <c r="A43" s="23">
        <v>1</v>
      </c>
      <c r="B43" s="85" t="s">
        <v>27</v>
      </c>
      <c r="C43" s="101">
        <v>13.714285714285715</v>
      </c>
      <c r="D43" s="6">
        <v>25</v>
      </c>
      <c r="E43" s="6">
        <v>31.764705882352938</v>
      </c>
      <c r="F43" s="12">
        <v>31.428571428571427</v>
      </c>
      <c r="G43" s="24">
        <v>25</v>
      </c>
      <c r="H43" s="24">
        <v>25</v>
      </c>
      <c r="I43" s="24">
        <v>30</v>
      </c>
      <c r="J43" s="24">
        <v>20</v>
      </c>
      <c r="K43" s="25">
        <f>((C43*G$43)+(D43*H$43)+(E43*I$43)+(F43*J$43))/SUM(G$43,H$43,I$43,J$43)</f>
        <v>25.493697478991592</v>
      </c>
      <c r="L43" s="26">
        <f t="shared" ref="L43:L70" si="2">RANK(K43,K$43:K$70)</f>
        <v>3</v>
      </c>
      <c r="N43" s="40">
        <f>K83-K43</f>
        <v>2.787071751777642</v>
      </c>
    </row>
    <row r="44" spans="1:14" ht="15" customHeight="1" x14ac:dyDescent="0.25">
      <c r="A44" s="28">
        <v>2</v>
      </c>
      <c r="B44" s="86" t="s">
        <v>17</v>
      </c>
      <c r="C44" s="102">
        <v>1.1976047904191618</v>
      </c>
      <c r="D44" s="7">
        <v>15.204678362573098</v>
      </c>
      <c r="E44" s="7">
        <v>8.235294117647058</v>
      </c>
      <c r="F44" s="10">
        <v>9.4674556213017755</v>
      </c>
      <c r="G44" s="24"/>
      <c r="H44" s="24"/>
      <c r="I44" s="31" t="s">
        <v>63</v>
      </c>
      <c r="J44" s="31">
        <v>100</v>
      </c>
      <c r="K44" s="29">
        <f t="shared" ref="K44:K70" si="3">((C44*G$43)+(D44*H$43)+(E44*I$43)+(F44*J$43))/SUM(G$43,H$43,I$43,J$43)</f>
        <v>8.4646501478025371</v>
      </c>
      <c r="L44" s="30">
        <f t="shared" si="2"/>
        <v>28</v>
      </c>
      <c r="N44" s="40">
        <f t="shared" ref="N44:N69" si="4">K84-K44</f>
        <v>2.0782786976938485</v>
      </c>
    </row>
    <row r="45" spans="1:14" ht="15" customHeight="1" x14ac:dyDescent="0.25">
      <c r="A45" s="28">
        <v>3</v>
      </c>
      <c r="B45" s="86" t="s">
        <v>18</v>
      </c>
      <c r="C45" s="102">
        <v>1.8072289156626504</v>
      </c>
      <c r="D45" s="7">
        <v>26.34730538922156</v>
      </c>
      <c r="E45" s="7">
        <v>15.060240963855422</v>
      </c>
      <c r="F45" s="10">
        <v>12.650602409638553</v>
      </c>
      <c r="G45" s="13"/>
      <c r="H45" s="13"/>
      <c r="I45" s="13"/>
      <c r="J45" s="13"/>
      <c r="K45" s="29">
        <f t="shared" si="3"/>
        <v>14.086826347305392</v>
      </c>
      <c r="L45" s="30">
        <f t="shared" si="2"/>
        <v>21</v>
      </c>
      <c r="N45" s="40">
        <f t="shared" si="4"/>
        <v>3.6909838158542509</v>
      </c>
    </row>
    <row r="46" spans="1:14" ht="15" customHeight="1" x14ac:dyDescent="0.25">
      <c r="A46" s="28">
        <v>4</v>
      </c>
      <c r="B46" s="86" t="s">
        <v>19</v>
      </c>
      <c r="C46" s="102">
        <v>16.577540106951872</v>
      </c>
      <c r="D46" s="7">
        <v>13.297872340425531</v>
      </c>
      <c r="E46" s="7">
        <v>13.903743315508022</v>
      </c>
      <c r="F46" s="10">
        <v>36.898395721925134</v>
      </c>
      <c r="G46" s="13"/>
      <c r="H46" s="13"/>
      <c r="I46" s="13"/>
      <c r="J46" s="13"/>
      <c r="K46" s="29">
        <f t="shared" si="3"/>
        <v>19.019655250881783</v>
      </c>
      <c r="L46" s="30">
        <f t="shared" si="2"/>
        <v>12</v>
      </c>
      <c r="N46" s="40">
        <f t="shared" si="4"/>
        <v>5.1326679436048686</v>
      </c>
    </row>
    <row r="47" spans="1:14" ht="15" customHeight="1" x14ac:dyDescent="0.25">
      <c r="A47" s="28">
        <v>5</v>
      </c>
      <c r="B47" s="86" t="s">
        <v>16</v>
      </c>
      <c r="C47" s="102">
        <v>12.337662337662337</v>
      </c>
      <c r="D47" s="7">
        <v>17.475728155339805</v>
      </c>
      <c r="E47" s="7">
        <v>10.355987055016183</v>
      </c>
      <c r="F47" s="10">
        <v>33.66013071895425</v>
      </c>
      <c r="G47" s="13"/>
      <c r="H47" s="13"/>
      <c r="I47" s="13"/>
      <c r="J47" s="13"/>
      <c r="K47" s="29">
        <f t="shared" si="3"/>
        <v>17.29216988354624</v>
      </c>
      <c r="L47" s="30">
        <f t="shared" si="2"/>
        <v>14</v>
      </c>
      <c r="N47" s="40">
        <f t="shared" si="4"/>
        <v>-2.6166653771950177</v>
      </c>
    </row>
    <row r="48" spans="1:14" ht="15" customHeight="1" x14ac:dyDescent="0.25">
      <c r="A48" s="28">
        <v>6</v>
      </c>
      <c r="B48" s="86" t="s">
        <v>20</v>
      </c>
      <c r="C48" s="102">
        <v>1.935483870967742</v>
      </c>
      <c r="D48" s="7">
        <v>27.096774193548391</v>
      </c>
      <c r="E48" s="7">
        <v>15.686274509803921</v>
      </c>
      <c r="F48" s="10">
        <v>13.636363636363635</v>
      </c>
      <c r="G48" s="13"/>
      <c r="H48" s="13"/>
      <c r="K48" s="29">
        <f t="shared" si="3"/>
        <v>14.691219596342938</v>
      </c>
      <c r="L48" s="30">
        <f t="shared" si="2"/>
        <v>19</v>
      </c>
      <c r="N48" s="40">
        <f t="shared" si="4"/>
        <v>-0.57828622643106975</v>
      </c>
    </row>
    <row r="49" spans="1:14" ht="15" customHeight="1" x14ac:dyDescent="0.25">
      <c r="A49" s="28">
        <v>7</v>
      </c>
      <c r="B49" s="86" t="s">
        <v>21</v>
      </c>
      <c r="C49" s="102">
        <v>18.471337579617835</v>
      </c>
      <c r="D49" s="7">
        <v>22.222222222222221</v>
      </c>
      <c r="E49" s="7">
        <v>16.049382716049383</v>
      </c>
      <c r="F49" s="10">
        <v>22.641509433962266</v>
      </c>
      <c r="G49" s="13"/>
      <c r="H49" s="13"/>
      <c r="I49" s="13"/>
      <c r="J49" s="13"/>
      <c r="K49" s="29">
        <f t="shared" si="3"/>
        <v>19.516506652067282</v>
      </c>
      <c r="L49" s="30">
        <f t="shared" si="2"/>
        <v>11</v>
      </c>
      <c r="N49" s="40">
        <f t="shared" si="4"/>
        <v>-1.3385790653379992</v>
      </c>
    </row>
    <row r="50" spans="1:14" ht="15" customHeight="1" x14ac:dyDescent="0.25">
      <c r="A50" s="28">
        <v>8</v>
      </c>
      <c r="B50" s="86" t="s">
        <v>22</v>
      </c>
      <c r="C50" s="102">
        <v>1.5228426395939088</v>
      </c>
      <c r="D50" s="7">
        <v>20.398009950248756</v>
      </c>
      <c r="E50" s="7">
        <v>10</v>
      </c>
      <c r="F50" s="10">
        <v>10.050251256281408</v>
      </c>
      <c r="G50" s="13"/>
      <c r="H50" s="13"/>
      <c r="I50" s="13"/>
      <c r="J50" s="13"/>
      <c r="K50" s="29">
        <f t="shared" si="3"/>
        <v>10.490263398716948</v>
      </c>
      <c r="L50" s="30">
        <f t="shared" si="2"/>
        <v>25</v>
      </c>
      <c r="N50" s="40">
        <f t="shared" si="4"/>
        <v>2.4345558783914854</v>
      </c>
    </row>
    <row r="51" spans="1:14" ht="15" customHeight="1" x14ac:dyDescent="0.25">
      <c r="A51" s="28">
        <v>9</v>
      </c>
      <c r="B51" s="86" t="s">
        <v>23</v>
      </c>
      <c r="C51" s="102">
        <v>5.0847457627118651</v>
      </c>
      <c r="D51" s="7">
        <v>33.898305084745758</v>
      </c>
      <c r="E51" s="7">
        <v>15.254237288135593</v>
      </c>
      <c r="F51" s="10">
        <v>10.227272727272728</v>
      </c>
      <c r="G51" s="13"/>
      <c r="H51" s="13"/>
      <c r="I51" s="13"/>
      <c r="J51" s="13"/>
      <c r="K51" s="29">
        <f t="shared" si="3"/>
        <v>16.367488443759626</v>
      </c>
      <c r="L51" s="30">
        <f t="shared" si="2"/>
        <v>16</v>
      </c>
      <c r="N51" s="40">
        <f t="shared" si="4"/>
        <v>-0.37323193748938799</v>
      </c>
    </row>
    <row r="52" spans="1:14" ht="15" customHeight="1" x14ac:dyDescent="0.25">
      <c r="A52" s="28">
        <v>10</v>
      </c>
      <c r="B52" s="86" t="s">
        <v>24</v>
      </c>
      <c r="C52" s="102">
        <v>15.384615384615385</v>
      </c>
      <c r="D52" s="7">
        <v>20.8955223880597</v>
      </c>
      <c r="E52" s="7">
        <v>32.338308457711449</v>
      </c>
      <c r="F52" s="10">
        <v>28.28282828282828</v>
      </c>
      <c r="G52" s="13"/>
      <c r="H52" s="13"/>
      <c r="I52" s="13"/>
      <c r="J52" s="13"/>
      <c r="K52" s="29">
        <f t="shared" si="3"/>
        <v>24.428092637047861</v>
      </c>
      <c r="L52" s="30">
        <f t="shared" si="2"/>
        <v>5</v>
      </c>
      <c r="N52" s="40">
        <f t="shared" si="4"/>
        <v>3.2058045169309537</v>
      </c>
    </row>
    <row r="53" spans="1:14" ht="15" customHeight="1" x14ac:dyDescent="0.25">
      <c r="A53" s="28">
        <v>11</v>
      </c>
      <c r="B53" s="86" t="s">
        <v>54</v>
      </c>
      <c r="C53" s="102">
        <v>5.1428571428571423</v>
      </c>
      <c r="D53" s="7">
        <v>20.689655172413794</v>
      </c>
      <c r="E53" s="7">
        <v>16.76300578034682</v>
      </c>
      <c r="F53" s="10">
        <v>17.816091954022991</v>
      </c>
      <c r="G53" s="13"/>
      <c r="H53" s="13"/>
      <c r="I53" s="13"/>
      <c r="J53" s="13"/>
      <c r="K53" s="29">
        <f t="shared" si="3"/>
        <v>15.050248203726378</v>
      </c>
      <c r="L53" s="30">
        <f t="shared" si="2"/>
        <v>17</v>
      </c>
      <c r="N53" s="40">
        <f t="shared" si="4"/>
        <v>1.3710411515959624</v>
      </c>
    </row>
    <row r="54" spans="1:14" ht="15" customHeight="1" x14ac:dyDescent="0.25">
      <c r="A54" s="28">
        <v>12</v>
      </c>
      <c r="B54" s="86" t="s">
        <v>25</v>
      </c>
      <c r="C54" s="102">
        <v>5</v>
      </c>
      <c r="D54" s="7">
        <v>25</v>
      </c>
      <c r="E54" s="7">
        <v>13.577023498694519</v>
      </c>
      <c r="F54" s="10">
        <v>24.804177545691903</v>
      </c>
      <c r="G54" s="13"/>
      <c r="H54" s="13"/>
      <c r="I54" s="13"/>
      <c r="J54" s="13"/>
      <c r="K54" s="29">
        <f t="shared" si="3"/>
        <v>16.533942558746737</v>
      </c>
      <c r="L54" s="30">
        <f t="shared" si="2"/>
        <v>15</v>
      </c>
      <c r="N54" s="40">
        <f t="shared" si="4"/>
        <v>1.5108609619698719</v>
      </c>
    </row>
    <row r="55" spans="1:14" ht="15" customHeight="1" x14ac:dyDescent="0.25">
      <c r="A55" s="28">
        <v>13</v>
      </c>
      <c r="B55" s="86" t="s">
        <v>0</v>
      </c>
      <c r="C55" s="102">
        <v>6</v>
      </c>
      <c r="D55" s="7">
        <v>50</v>
      </c>
      <c r="E55" s="7">
        <v>13.071895424836603</v>
      </c>
      <c r="F55" s="10">
        <v>16.33986928104575</v>
      </c>
      <c r="G55" s="13"/>
      <c r="H55" s="13"/>
      <c r="I55" s="13"/>
      <c r="J55" s="13"/>
      <c r="K55" s="29">
        <f t="shared" si="3"/>
        <v>21.18954248366013</v>
      </c>
      <c r="L55" s="30">
        <f t="shared" si="2"/>
        <v>7</v>
      </c>
      <c r="N55" s="40">
        <f t="shared" si="4"/>
        <v>-3.2972600534466672</v>
      </c>
    </row>
    <row r="56" spans="1:14" ht="15" customHeight="1" x14ac:dyDescent="0.25">
      <c r="A56" s="28">
        <v>14</v>
      </c>
      <c r="B56" s="86" t="s">
        <v>1</v>
      </c>
      <c r="C56" s="102">
        <v>5.8441558441558437</v>
      </c>
      <c r="D56" s="7">
        <v>29.220779220779221</v>
      </c>
      <c r="E56" s="7">
        <v>31.168831168831169</v>
      </c>
      <c r="F56" s="10">
        <v>7.741935483870968</v>
      </c>
      <c r="G56" s="13"/>
      <c r="H56" s="13"/>
      <c r="I56" s="32"/>
      <c r="J56" s="32"/>
      <c r="K56" s="29">
        <f t="shared" si="3"/>
        <v>19.665270213657312</v>
      </c>
      <c r="L56" s="30">
        <f t="shared" si="2"/>
        <v>10</v>
      </c>
      <c r="N56" s="40">
        <f t="shared" si="4"/>
        <v>-2.9974591378500577</v>
      </c>
    </row>
    <row r="57" spans="1:14" ht="15" customHeight="1" x14ac:dyDescent="0.25">
      <c r="A57" s="28">
        <v>15</v>
      </c>
      <c r="B57" s="86" t="s">
        <v>2</v>
      </c>
      <c r="C57" s="102">
        <v>2.7777777777777777</v>
      </c>
      <c r="D57" s="7">
        <v>12</v>
      </c>
      <c r="E57" s="7">
        <v>10.666666666666668</v>
      </c>
      <c r="F57" s="10">
        <v>10.810810810810811</v>
      </c>
      <c r="G57" s="13"/>
      <c r="H57" s="13"/>
      <c r="I57" s="13"/>
      <c r="J57" s="13"/>
      <c r="K57" s="29">
        <f t="shared" si="3"/>
        <v>9.0566066066066089</v>
      </c>
      <c r="L57" s="30">
        <f t="shared" si="2"/>
        <v>27</v>
      </c>
      <c r="N57" s="40">
        <f t="shared" si="4"/>
        <v>3.2900161493851545</v>
      </c>
    </row>
    <row r="58" spans="1:14" ht="15" customHeight="1" x14ac:dyDescent="0.25">
      <c r="A58" s="28">
        <v>16</v>
      </c>
      <c r="B58" s="86" t="s">
        <v>3</v>
      </c>
      <c r="C58" s="102">
        <v>20.382165605095544</v>
      </c>
      <c r="D58" s="7">
        <v>29.559748427672954</v>
      </c>
      <c r="E58" s="7">
        <v>22.641509433962266</v>
      </c>
      <c r="F58" s="10">
        <v>38.216560509554142</v>
      </c>
      <c r="G58" s="13"/>
      <c r="H58" s="13"/>
      <c r="I58" s="13"/>
      <c r="J58" s="13"/>
      <c r="K58" s="29">
        <f t="shared" si="3"/>
        <v>26.921243440291633</v>
      </c>
      <c r="L58" s="30">
        <f t="shared" si="2"/>
        <v>2</v>
      </c>
      <c r="N58" s="40">
        <f t="shared" si="4"/>
        <v>-6.0053883393867729</v>
      </c>
    </row>
    <row r="59" spans="1:14" ht="15" customHeight="1" x14ac:dyDescent="0.25">
      <c r="A59" s="28">
        <v>17</v>
      </c>
      <c r="B59" s="86" t="s">
        <v>4</v>
      </c>
      <c r="C59" s="102">
        <v>1.2048192771084338</v>
      </c>
      <c r="D59" s="7">
        <v>32.335329341317362</v>
      </c>
      <c r="E59" s="7">
        <v>9.7560975609756095</v>
      </c>
      <c r="F59" s="10">
        <v>6.0975609756097562</v>
      </c>
      <c r="G59" s="13"/>
      <c r="H59" s="13"/>
      <c r="I59" s="13"/>
      <c r="J59" s="13"/>
      <c r="K59" s="29">
        <f t="shared" si="3"/>
        <v>12.531378618021083</v>
      </c>
      <c r="L59" s="30">
        <f t="shared" si="2"/>
        <v>23</v>
      </c>
      <c r="N59" s="40">
        <f t="shared" si="4"/>
        <v>-1.581652830251894</v>
      </c>
    </row>
    <row r="60" spans="1:14" ht="15" customHeight="1" x14ac:dyDescent="0.25">
      <c r="A60" s="28">
        <v>18</v>
      </c>
      <c r="B60" s="86" t="s">
        <v>5</v>
      </c>
      <c r="C60" s="102">
        <v>6.8062827225130889</v>
      </c>
      <c r="D60" s="7">
        <v>30.890052356020941</v>
      </c>
      <c r="E60" s="7">
        <v>19.791666666666664</v>
      </c>
      <c r="F60" s="10">
        <v>24.736842105263158</v>
      </c>
      <c r="G60" s="13"/>
      <c r="H60" s="13"/>
      <c r="I60" s="13"/>
      <c r="J60" s="13"/>
      <c r="K60" s="29">
        <f t="shared" si="3"/>
        <v>20.308952190686139</v>
      </c>
      <c r="L60" s="30">
        <f t="shared" si="2"/>
        <v>9</v>
      </c>
      <c r="N60" s="40">
        <f t="shared" si="4"/>
        <v>1.076024335135461</v>
      </c>
    </row>
    <row r="61" spans="1:14" ht="15" customHeight="1" x14ac:dyDescent="0.25">
      <c r="A61" s="28">
        <v>19</v>
      </c>
      <c r="B61" s="86" t="s">
        <v>6</v>
      </c>
      <c r="C61" s="102">
        <v>27.118644067796609</v>
      </c>
      <c r="D61" s="7">
        <v>26.704545454545453</v>
      </c>
      <c r="E61" s="7">
        <v>26.285714285714285</v>
      </c>
      <c r="F61" s="10">
        <v>34.090909090909086</v>
      </c>
      <c r="G61" s="13"/>
      <c r="H61" s="13"/>
      <c r="I61" s="13"/>
      <c r="J61" s="13"/>
      <c r="K61" s="29">
        <f t="shared" si="3"/>
        <v>28.159693484481622</v>
      </c>
      <c r="L61" s="30">
        <f t="shared" si="2"/>
        <v>1</v>
      </c>
      <c r="N61" s="40">
        <f t="shared" si="4"/>
        <v>-2.9532795630186399</v>
      </c>
    </row>
    <row r="62" spans="1:14" ht="15" customHeight="1" x14ac:dyDescent="0.25">
      <c r="A62" s="28">
        <v>20</v>
      </c>
      <c r="B62" s="86" t="s">
        <v>7</v>
      </c>
      <c r="C62" s="102">
        <v>22</v>
      </c>
      <c r="D62" s="7">
        <v>25.615763546798032</v>
      </c>
      <c r="E62" s="7">
        <v>9.3596059113300498</v>
      </c>
      <c r="F62" s="10">
        <v>34.5</v>
      </c>
      <c r="G62" s="13"/>
      <c r="H62" s="13"/>
      <c r="I62" s="13"/>
      <c r="J62" s="13"/>
      <c r="K62" s="29">
        <f t="shared" si="3"/>
        <v>21.611822660098525</v>
      </c>
      <c r="L62" s="30">
        <f t="shared" si="2"/>
        <v>6</v>
      </c>
      <c r="N62" s="40">
        <f t="shared" si="4"/>
        <v>-5.282530465596416</v>
      </c>
    </row>
    <row r="63" spans="1:14" ht="15" customHeight="1" x14ac:dyDescent="0.25">
      <c r="A63" s="28">
        <v>21</v>
      </c>
      <c r="B63" s="86" t="s">
        <v>8</v>
      </c>
      <c r="C63" s="102">
        <v>1.9230769230769231</v>
      </c>
      <c r="D63" s="7">
        <v>18.9873417721519</v>
      </c>
      <c r="E63" s="7">
        <v>10.759493670886076</v>
      </c>
      <c r="F63" s="10">
        <v>8.2278481012658222</v>
      </c>
      <c r="G63" s="13"/>
      <c r="H63" s="13"/>
      <c r="I63" s="13"/>
      <c r="J63" s="13"/>
      <c r="K63" s="29">
        <f t="shared" si="3"/>
        <v>10.101022395326194</v>
      </c>
      <c r="L63" s="30">
        <f t="shared" si="2"/>
        <v>26</v>
      </c>
      <c r="N63" s="40">
        <f t="shared" si="4"/>
        <v>5.2498054270085941</v>
      </c>
    </row>
    <row r="64" spans="1:14" ht="15" customHeight="1" x14ac:dyDescent="0.25">
      <c r="A64" s="28">
        <v>22</v>
      </c>
      <c r="B64" s="86" t="s">
        <v>9</v>
      </c>
      <c r="C64" s="102">
        <v>3.2432432432432434</v>
      </c>
      <c r="D64" s="7">
        <v>27.807486631016044</v>
      </c>
      <c r="E64" s="7">
        <v>10.160427807486631</v>
      </c>
      <c r="F64" s="10">
        <v>10.27027027027027</v>
      </c>
      <c r="G64" s="13"/>
      <c r="H64" s="13"/>
      <c r="I64" s="13"/>
      <c r="J64" s="13"/>
      <c r="K64" s="29">
        <f t="shared" si="3"/>
        <v>12.864864864864865</v>
      </c>
      <c r="L64" s="30">
        <f t="shared" si="2"/>
        <v>22</v>
      </c>
      <c r="N64" s="40">
        <f t="shared" si="4"/>
        <v>-1.6786297161064958</v>
      </c>
    </row>
    <row r="65" spans="1:14" ht="15" customHeight="1" x14ac:dyDescent="0.25">
      <c r="A65" s="28">
        <v>23</v>
      </c>
      <c r="B65" s="86" t="s">
        <v>10</v>
      </c>
      <c r="C65" s="102">
        <v>3.225806451612903</v>
      </c>
      <c r="D65" s="7">
        <v>21.935483870967744</v>
      </c>
      <c r="E65" s="7">
        <v>14.193548387096774</v>
      </c>
      <c r="F65" s="10">
        <v>3.8961038961038961</v>
      </c>
      <c r="G65" s="13"/>
      <c r="H65" s="13"/>
      <c r="I65" s="13"/>
      <c r="J65" s="13"/>
      <c r="K65" s="29">
        <f t="shared" si="3"/>
        <v>11.327607875994975</v>
      </c>
      <c r="L65" s="30">
        <f t="shared" si="2"/>
        <v>24</v>
      </c>
      <c r="N65" s="40">
        <f t="shared" si="4"/>
        <v>3.987250769796189</v>
      </c>
    </row>
    <row r="66" spans="1:14" ht="15" customHeight="1" x14ac:dyDescent="0.25">
      <c r="A66" s="28">
        <v>24</v>
      </c>
      <c r="B66" s="86" t="s">
        <v>11</v>
      </c>
      <c r="C66" s="102">
        <v>6.8571428571428577</v>
      </c>
      <c r="D66" s="7">
        <v>23.863636363636363</v>
      </c>
      <c r="E66" s="7">
        <v>11.931818181818182</v>
      </c>
      <c r="F66" s="10">
        <v>16.477272727272727</v>
      </c>
      <c r="G66" s="13"/>
      <c r="H66" s="13"/>
      <c r="I66" s="13"/>
      <c r="J66" s="13"/>
      <c r="K66" s="29">
        <f t="shared" si="3"/>
        <v>14.555194805194805</v>
      </c>
      <c r="L66" s="30">
        <f t="shared" si="2"/>
        <v>20</v>
      </c>
      <c r="N66" s="40">
        <f t="shared" si="4"/>
        <v>2.0831139634457188</v>
      </c>
    </row>
    <row r="67" spans="1:14" ht="15" customHeight="1" x14ac:dyDescent="0.25">
      <c r="A67" s="28">
        <v>25</v>
      </c>
      <c r="B67" s="86" t="s">
        <v>12</v>
      </c>
      <c r="C67" s="102">
        <v>2.7027027027027026</v>
      </c>
      <c r="D67" s="7">
        <v>31.333333333333336</v>
      </c>
      <c r="E67" s="7">
        <v>11.486486486486488</v>
      </c>
      <c r="F67" s="10">
        <v>15.436241610738255</v>
      </c>
      <c r="G67" s="13"/>
      <c r="H67" s="13"/>
      <c r="I67" s="13"/>
      <c r="J67" s="13"/>
      <c r="K67" s="29">
        <f t="shared" si="3"/>
        <v>15.042203277102608</v>
      </c>
      <c r="L67" s="30">
        <f t="shared" si="2"/>
        <v>18</v>
      </c>
      <c r="N67" s="40">
        <f t="shared" si="4"/>
        <v>1.75612972280177</v>
      </c>
    </row>
    <row r="68" spans="1:14" ht="15" customHeight="1" x14ac:dyDescent="0.25">
      <c r="A68" s="28">
        <v>26</v>
      </c>
      <c r="B68" s="86" t="s">
        <v>13</v>
      </c>
      <c r="C68" s="102">
        <v>12.626262626262626</v>
      </c>
      <c r="D68" s="7">
        <v>20.202020202020201</v>
      </c>
      <c r="E68" s="7">
        <v>22.727272727272727</v>
      </c>
      <c r="F68" s="10">
        <v>29.797979797979796</v>
      </c>
      <c r="G68" s="13"/>
      <c r="H68" s="13"/>
      <c r="I68" s="13"/>
      <c r="J68" s="13"/>
      <c r="K68" s="29">
        <f t="shared" si="3"/>
        <v>20.984848484848484</v>
      </c>
      <c r="L68" s="30">
        <f t="shared" si="2"/>
        <v>8</v>
      </c>
      <c r="N68" s="40">
        <f t="shared" si="4"/>
        <v>2.9967173250415513</v>
      </c>
    </row>
    <row r="69" spans="1:14" ht="15" customHeight="1" x14ac:dyDescent="0.25">
      <c r="A69" s="28">
        <v>27</v>
      </c>
      <c r="B69" s="86" t="s">
        <v>14</v>
      </c>
      <c r="C69" s="102">
        <v>18.461538461538463</v>
      </c>
      <c r="D69" s="7">
        <v>25.641025641025639</v>
      </c>
      <c r="E69" s="7">
        <v>17.435897435897434</v>
      </c>
      <c r="F69" s="10">
        <v>46.153846153846153</v>
      </c>
      <c r="G69" s="13"/>
      <c r="H69" s="13"/>
      <c r="I69" s="13"/>
      <c r="J69" s="13"/>
      <c r="K69" s="29">
        <f t="shared" si="3"/>
        <v>25.487179487179482</v>
      </c>
      <c r="L69" s="30">
        <f t="shared" si="2"/>
        <v>4</v>
      </c>
      <c r="N69" s="40">
        <f t="shared" si="4"/>
        <v>0.99304513205858669</v>
      </c>
    </row>
    <row r="70" spans="1:14" ht="15" customHeight="1" thickBot="1" x14ac:dyDescent="0.3">
      <c r="A70" s="33">
        <v>28</v>
      </c>
      <c r="B70" s="87" t="s">
        <v>15</v>
      </c>
      <c r="C70" s="103">
        <v>13.004484304932735</v>
      </c>
      <c r="D70" s="104">
        <v>17.937219730941703</v>
      </c>
      <c r="E70" s="104">
        <v>14.932126696832579</v>
      </c>
      <c r="F70" s="11">
        <v>31.838565022421523</v>
      </c>
      <c r="G70" s="13"/>
      <c r="H70" s="13"/>
      <c r="I70" s="13"/>
      <c r="J70" s="13"/>
      <c r="K70" s="34">
        <f t="shared" si="3"/>
        <v>18.582777022502686</v>
      </c>
      <c r="L70" s="35">
        <f t="shared" si="2"/>
        <v>13</v>
      </c>
      <c r="N70" s="41">
        <f>K110-K70</f>
        <v>4.0594994002615401</v>
      </c>
    </row>
    <row r="71" spans="1:14" ht="15" customHeight="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N71" s="122"/>
    </row>
    <row r="72" spans="1:14" ht="15.75" thickBot="1" x14ac:dyDescent="0.3">
      <c r="A72" s="13"/>
      <c r="B72" s="13" t="s">
        <v>67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N72" s="122"/>
    </row>
    <row r="73" spans="1:14" ht="15.75" thickBot="1" x14ac:dyDescent="0.3">
      <c r="A73" s="13"/>
      <c r="B73" s="36" t="s">
        <v>28</v>
      </c>
      <c r="C73" s="5">
        <f>AVERAGE(C43:C70)</f>
        <v>9.0126538253680479</v>
      </c>
      <c r="D73" s="5">
        <f>AVERAGE(D43:D70)</f>
        <v>24.698565683965199</v>
      </c>
      <c r="E73" s="5">
        <f>AVERAGE(E43:E70)</f>
        <v>16.262759360638629</v>
      </c>
      <c r="F73" s="5">
        <f>AVERAGE(F43:F70)</f>
        <v>20.93558094906345</v>
      </c>
      <c r="G73" s="13"/>
      <c r="H73" s="13"/>
      <c r="I73" s="13"/>
      <c r="J73" s="13"/>
      <c r="K73" s="5">
        <f>AVERAGE(K43:K70)</f>
        <v>17.493748875337591</v>
      </c>
      <c r="L73" s="13"/>
      <c r="N73" s="43">
        <f>K113-K73</f>
        <v>0.67856800823724939</v>
      </c>
    </row>
    <row r="74" spans="1:14" x14ac:dyDescent="0.25">
      <c r="A74" s="13"/>
      <c r="B74" s="36" t="s">
        <v>32</v>
      </c>
      <c r="C74" s="5">
        <f>STDEV(C43:C70)</f>
        <v>7.491956662098735</v>
      </c>
      <c r="D74" s="5">
        <f>STDEV(D43:D70)</f>
        <v>7.5257659791367901</v>
      </c>
      <c r="E74" s="5">
        <f>STDEV(E43:E70)</f>
        <v>6.9887429397504084</v>
      </c>
      <c r="F74" s="5">
        <f>STDEV(F43:F70)</f>
        <v>11.756950046460108</v>
      </c>
      <c r="G74" s="13"/>
      <c r="H74" s="13"/>
      <c r="I74" s="13"/>
      <c r="J74" s="13"/>
      <c r="K74" s="5">
        <f>STDEV(K43:K70)</f>
        <v>5.5259084466961257</v>
      </c>
      <c r="L74" s="13"/>
    </row>
    <row r="75" spans="1:14" x14ac:dyDescent="0.25">
      <c r="A75" s="13"/>
      <c r="B75" s="36" t="s">
        <v>29</v>
      </c>
      <c r="C75" s="37">
        <f>COUNT(C43:C70)</f>
        <v>28</v>
      </c>
      <c r="D75" s="37">
        <f>COUNT(D43:D70)</f>
        <v>28</v>
      </c>
      <c r="E75" s="37">
        <f>COUNT(E43:E70)</f>
        <v>28</v>
      </c>
      <c r="F75" s="37">
        <f>COUNT(F43:F70)</f>
        <v>28</v>
      </c>
      <c r="G75" s="13"/>
      <c r="H75" s="13"/>
      <c r="I75" s="13"/>
      <c r="J75" s="13"/>
      <c r="K75" s="37">
        <f>COUNT(K43:K70)</f>
        <v>28</v>
      </c>
      <c r="L75" s="13"/>
    </row>
    <row r="76" spans="1:14" x14ac:dyDescent="0.25">
      <c r="A76" s="13"/>
      <c r="B76" s="36" t="s">
        <v>30</v>
      </c>
      <c r="C76" s="1">
        <f>MIN(C43:C70)</f>
        <v>1.1976047904191618</v>
      </c>
      <c r="D76" s="1">
        <f>MIN(D43:D70)</f>
        <v>12</v>
      </c>
      <c r="E76" s="1">
        <f>MIN(E43:E70)</f>
        <v>8.235294117647058</v>
      </c>
      <c r="F76" s="1">
        <f>MIN(F43:F70)</f>
        <v>3.8961038961038961</v>
      </c>
      <c r="G76" s="24"/>
      <c r="H76" s="24"/>
      <c r="I76" s="24"/>
      <c r="J76" s="24"/>
      <c r="K76" s="1">
        <f>MIN(K43:K70)</f>
        <v>8.4646501478025371</v>
      </c>
      <c r="L76" s="13"/>
    </row>
    <row r="77" spans="1:14" x14ac:dyDescent="0.25">
      <c r="A77" s="13"/>
      <c r="B77" s="36" t="s">
        <v>31</v>
      </c>
      <c r="C77" s="1">
        <f>MAX(C43:C70)</f>
        <v>27.118644067796609</v>
      </c>
      <c r="D77" s="1">
        <f>MAX(D43:D70)</f>
        <v>50</v>
      </c>
      <c r="E77" s="1">
        <f>MAX(E43:E70)</f>
        <v>32.338308457711449</v>
      </c>
      <c r="F77" s="1">
        <f>MAX(F43:F70)</f>
        <v>46.153846153846153</v>
      </c>
      <c r="G77" s="24"/>
      <c r="H77" s="24"/>
      <c r="I77" s="24"/>
      <c r="J77" s="24"/>
      <c r="K77" s="1">
        <f>MAX(K43:K70)</f>
        <v>28.159693484481622</v>
      </c>
      <c r="L77" s="13"/>
    </row>
    <row r="78" spans="1:14" x14ac:dyDescent="0.25">
      <c r="A78" s="13"/>
      <c r="G78" s="13"/>
      <c r="H78" s="13"/>
      <c r="I78" s="13"/>
      <c r="J78" s="13"/>
      <c r="K78" s="13"/>
      <c r="L78" s="13"/>
    </row>
    <row r="79" spans="1:14" x14ac:dyDescent="0.25">
      <c r="A79" s="13"/>
      <c r="G79" s="13"/>
      <c r="H79" s="13"/>
      <c r="I79" s="13"/>
      <c r="J79" s="13"/>
      <c r="K79" s="13"/>
      <c r="L79" s="13"/>
    </row>
    <row r="80" spans="1:14" ht="15.75" thickBot="1" x14ac:dyDescent="0.3">
      <c r="A80" s="13"/>
      <c r="B80" s="13"/>
      <c r="G80" s="13"/>
      <c r="H80" s="13"/>
      <c r="I80" s="13"/>
      <c r="J80" s="13"/>
      <c r="K80" s="13"/>
      <c r="L80" s="13"/>
    </row>
    <row r="81" spans="1:12" s="13" customFormat="1" ht="75" customHeight="1" thickBot="1" x14ac:dyDescent="0.3">
      <c r="A81" s="198" t="s">
        <v>53</v>
      </c>
      <c r="B81" s="199"/>
      <c r="C81" s="112" t="s">
        <v>50</v>
      </c>
      <c r="D81" s="112" t="s">
        <v>51</v>
      </c>
      <c r="E81" s="112" t="s">
        <v>48</v>
      </c>
      <c r="F81" s="114" t="s">
        <v>49</v>
      </c>
      <c r="G81" s="200" t="s">
        <v>56</v>
      </c>
      <c r="H81" s="200"/>
      <c r="I81" s="201"/>
      <c r="J81" s="201"/>
      <c r="K81" s="198" t="s">
        <v>76</v>
      </c>
      <c r="L81" s="202"/>
    </row>
    <row r="82" spans="1:12" s="22" customFormat="1" ht="25.35" customHeight="1" thickBot="1" x14ac:dyDescent="0.25">
      <c r="A82" s="17" t="s">
        <v>47</v>
      </c>
      <c r="B82" s="18" t="s">
        <v>26</v>
      </c>
      <c r="C82" s="18" t="s">
        <v>78</v>
      </c>
      <c r="D82" s="18" t="s">
        <v>78</v>
      </c>
      <c r="E82" s="18" t="s">
        <v>78</v>
      </c>
      <c r="F82" s="19" t="s">
        <v>78</v>
      </c>
      <c r="G82" s="113" t="s">
        <v>58</v>
      </c>
      <c r="H82" s="113" t="s">
        <v>59</v>
      </c>
      <c r="I82" s="113" t="s">
        <v>60</v>
      </c>
      <c r="J82" s="113" t="s">
        <v>61</v>
      </c>
      <c r="K82" s="21" t="s">
        <v>62</v>
      </c>
      <c r="L82" s="19" t="s">
        <v>57</v>
      </c>
    </row>
    <row r="83" spans="1:12" x14ac:dyDescent="0.25">
      <c r="A83" s="23">
        <v>1</v>
      </c>
      <c r="B83" s="85" t="s">
        <v>27</v>
      </c>
      <c r="C83" s="101">
        <v>15.865384615384615</v>
      </c>
      <c r="D83" s="6">
        <v>32.211538461538467</v>
      </c>
      <c r="E83" s="6">
        <v>38.5</v>
      </c>
      <c r="F83" s="12">
        <v>23.557692307692307</v>
      </c>
      <c r="G83" s="24">
        <v>25</v>
      </c>
      <c r="H83" s="24">
        <v>25</v>
      </c>
      <c r="I83" s="24">
        <v>30</v>
      </c>
      <c r="J83" s="24">
        <v>20</v>
      </c>
      <c r="K83" s="25">
        <f>((C83*G$83)+(D83*H$83)+(E83*I$83)+(F83*J$83))/SUM(G$83,H$83,I$83,J$83)</f>
        <v>28.280769230769234</v>
      </c>
      <c r="L83" s="26">
        <f t="shared" ref="L83:L110" si="5">RANK(K83,K$83:K$110)</f>
        <v>1</v>
      </c>
    </row>
    <row r="84" spans="1:12" x14ac:dyDescent="0.25">
      <c r="A84" s="28">
        <v>2</v>
      </c>
      <c r="B84" s="86" t="s">
        <v>17</v>
      </c>
      <c r="C84" s="102">
        <v>1.7467248908296942</v>
      </c>
      <c r="D84" s="7">
        <v>17.903930131004365</v>
      </c>
      <c r="E84" s="7">
        <v>12.334801762114537</v>
      </c>
      <c r="F84" s="10">
        <v>9.6491228070175428</v>
      </c>
      <c r="G84" s="24"/>
      <c r="H84" s="24"/>
      <c r="I84" s="31" t="s">
        <v>63</v>
      </c>
      <c r="J84" s="31">
        <v>100</v>
      </c>
      <c r="K84" s="29">
        <f t="shared" ref="K84:K110" si="6">((C84*G$83)+(D84*H$83)+(E84*I$83)+(F84*J$83))/SUM(G$83,H$83,I$83,J$83)</f>
        <v>10.542928845496386</v>
      </c>
      <c r="L84" s="30">
        <f t="shared" si="5"/>
        <v>28</v>
      </c>
    </row>
    <row r="85" spans="1:12" x14ac:dyDescent="0.25">
      <c r="A85" s="28">
        <v>3</v>
      </c>
      <c r="B85" s="86" t="s">
        <v>18</v>
      </c>
      <c r="C85" s="102">
        <v>1.4285714285714286</v>
      </c>
      <c r="D85" s="7">
        <v>36.44859813084112</v>
      </c>
      <c r="E85" s="7">
        <v>16.901408450704224</v>
      </c>
      <c r="F85" s="10">
        <v>16.19047619047619</v>
      </c>
      <c r="G85" s="13"/>
      <c r="H85" s="13"/>
      <c r="I85" s="13"/>
      <c r="J85" s="13"/>
      <c r="K85" s="29">
        <f t="shared" si="6"/>
        <v>17.777810163159643</v>
      </c>
      <c r="L85" s="30">
        <f t="shared" si="5"/>
        <v>13</v>
      </c>
    </row>
    <row r="86" spans="1:12" x14ac:dyDescent="0.25">
      <c r="A86" s="28">
        <v>4</v>
      </c>
      <c r="B86" s="86" t="s">
        <v>19</v>
      </c>
      <c r="C86" s="102">
        <v>22.058823529411764</v>
      </c>
      <c r="D86" s="7">
        <v>22.222222222222221</v>
      </c>
      <c r="E86" s="7">
        <v>23.902439024390244</v>
      </c>
      <c r="F86" s="10">
        <v>29.55665024630542</v>
      </c>
      <c r="G86" s="13"/>
      <c r="H86" s="13"/>
      <c r="I86" s="13"/>
      <c r="J86" s="13"/>
      <c r="K86" s="29">
        <f t="shared" si="6"/>
        <v>24.152323194486652</v>
      </c>
      <c r="L86" s="30">
        <f t="shared" si="5"/>
        <v>5</v>
      </c>
    </row>
    <row r="87" spans="1:12" x14ac:dyDescent="0.25">
      <c r="A87" s="28">
        <v>5</v>
      </c>
      <c r="B87" s="86" t="s">
        <v>16</v>
      </c>
      <c r="C87" s="102">
        <v>11.3314447592068</v>
      </c>
      <c r="D87" s="7">
        <v>18.30985915492958</v>
      </c>
      <c r="E87" s="7">
        <v>9.0395480225988702</v>
      </c>
      <c r="F87" s="10">
        <v>22.766570605187319</v>
      </c>
      <c r="G87" s="13"/>
      <c r="H87" s="13"/>
      <c r="I87" s="13"/>
      <c r="J87" s="13"/>
      <c r="K87" s="29">
        <f t="shared" si="6"/>
        <v>14.675504506351222</v>
      </c>
      <c r="L87" s="30">
        <f t="shared" si="5"/>
        <v>22</v>
      </c>
    </row>
    <row r="88" spans="1:12" x14ac:dyDescent="0.25">
      <c r="A88" s="28">
        <v>6</v>
      </c>
      <c r="B88" s="86" t="s">
        <v>20</v>
      </c>
      <c r="C88" s="102">
        <v>3.3195020746887969</v>
      </c>
      <c r="D88" s="7">
        <v>28.512396694214875</v>
      </c>
      <c r="E88" s="7">
        <v>15.833333333333332</v>
      </c>
      <c r="F88" s="10">
        <v>7.0247933884297522</v>
      </c>
      <c r="G88" s="13"/>
      <c r="H88" s="13"/>
      <c r="K88" s="29">
        <f t="shared" si="6"/>
        <v>14.112933369911868</v>
      </c>
      <c r="L88" s="30">
        <f t="shared" si="5"/>
        <v>23</v>
      </c>
    </row>
    <row r="89" spans="1:12" x14ac:dyDescent="0.25">
      <c r="A89" s="28">
        <v>7</v>
      </c>
      <c r="B89" s="86" t="s">
        <v>21</v>
      </c>
      <c r="C89" s="102">
        <v>10.365853658536585</v>
      </c>
      <c r="D89" s="7">
        <v>22.560975609756099</v>
      </c>
      <c r="E89" s="7">
        <v>20.73170731707317</v>
      </c>
      <c r="F89" s="10">
        <v>18.633540372670808</v>
      </c>
      <c r="G89" s="13"/>
      <c r="H89" s="13"/>
      <c r="I89" s="13"/>
      <c r="J89" s="13"/>
      <c r="K89" s="29">
        <f t="shared" si="6"/>
        <v>18.177927586729282</v>
      </c>
      <c r="L89" s="30">
        <f t="shared" si="5"/>
        <v>10</v>
      </c>
    </row>
    <row r="90" spans="1:12" x14ac:dyDescent="0.25">
      <c r="A90" s="28">
        <v>8</v>
      </c>
      <c r="B90" s="86" t="s">
        <v>22</v>
      </c>
      <c r="C90" s="102">
        <v>1.6</v>
      </c>
      <c r="D90" s="7">
        <v>23.200000000000003</v>
      </c>
      <c r="E90" s="7">
        <v>18.399999999999999</v>
      </c>
      <c r="F90" s="10">
        <v>6.024096385542169</v>
      </c>
      <c r="G90" s="13"/>
      <c r="H90" s="13"/>
      <c r="I90" s="13"/>
      <c r="J90" s="13"/>
      <c r="K90" s="29">
        <f t="shared" si="6"/>
        <v>12.924819277108433</v>
      </c>
      <c r="L90" s="30">
        <f t="shared" si="5"/>
        <v>24</v>
      </c>
    </row>
    <row r="91" spans="1:12" x14ac:dyDescent="0.25">
      <c r="A91" s="28">
        <v>9</v>
      </c>
      <c r="B91" s="86" t="s">
        <v>23</v>
      </c>
      <c r="C91" s="102">
        <v>1.9230769230769231</v>
      </c>
      <c r="D91" s="7">
        <v>34.449760765550238</v>
      </c>
      <c r="E91" s="7">
        <v>19.138755980861244</v>
      </c>
      <c r="F91" s="10">
        <v>5.7971014492753623</v>
      </c>
      <c r="G91" s="13"/>
      <c r="H91" s="13"/>
      <c r="I91" s="13"/>
      <c r="J91" s="13"/>
      <c r="K91" s="29">
        <f t="shared" si="6"/>
        <v>15.994256506270238</v>
      </c>
      <c r="L91" s="30">
        <f t="shared" si="5"/>
        <v>19</v>
      </c>
    </row>
    <row r="92" spans="1:12" x14ac:dyDescent="0.25">
      <c r="A92" s="28">
        <v>10</v>
      </c>
      <c r="B92" s="86" t="s">
        <v>24</v>
      </c>
      <c r="C92" s="102">
        <v>11.83206106870229</v>
      </c>
      <c r="D92" s="7">
        <v>26.591760299625467</v>
      </c>
      <c r="E92" s="7">
        <v>40.754716981132077</v>
      </c>
      <c r="F92" s="10">
        <v>29.007633587786259</v>
      </c>
      <c r="G92" s="13"/>
      <c r="H92" s="13"/>
      <c r="I92" s="13"/>
      <c r="J92" s="13"/>
      <c r="K92" s="29">
        <f t="shared" si="6"/>
        <v>27.633897153978815</v>
      </c>
      <c r="L92" s="30">
        <f t="shared" si="5"/>
        <v>2</v>
      </c>
    </row>
    <row r="93" spans="1:12" x14ac:dyDescent="0.25">
      <c r="A93" s="28">
        <v>11</v>
      </c>
      <c r="B93" s="86" t="s">
        <v>54</v>
      </c>
      <c r="C93" s="102">
        <v>1.7391304347826086</v>
      </c>
      <c r="D93" s="7">
        <v>34.482758620689658</v>
      </c>
      <c r="E93" s="7">
        <v>14.782608695652174</v>
      </c>
      <c r="F93" s="10">
        <v>14.655172413793101</v>
      </c>
      <c r="G93" s="13"/>
      <c r="H93" s="13"/>
      <c r="I93" s="13"/>
      <c r="J93" s="13"/>
      <c r="K93" s="29">
        <f t="shared" si="6"/>
        <v>16.42128935532234</v>
      </c>
      <c r="L93" s="30">
        <f t="shared" si="5"/>
        <v>17</v>
      </c>
    </row>
    <row r="94" spans="1:12" x14ac:dyDescent="0.25">
      <c r="A94" s="28">
        <v>12</v>
      </c>
      <c r="B94" s="86" t="s">
        <v>25</v>
      </c>
      <c r="C94" s="102">
        <v>6.4301552106430151</v>
      </c>
      <c r="D94" s="7">
        <v>34.070796460176986</v>
      </c>
      <c r="E94" s="7">
        <v>21.826280623608017</v>
      </c>
      <c r="F94" s="10">
        <v>6.8584070796460175</v>
      </c>
      <c r="G94" s="13"/>
      <c r="H94" s="13"/>
      <c r="I94" s="13"/>
      <c r="J94" s="13"/>
      <c r="K94" s="29">
        <f t="shared" si="6"/>
        <v>18.044803520716609</v>
      </c>
      <c r="L94" s="30">
        <f t="shared" si="5"/>
        <v>11</v>
      </c>
    </row>
    <row r="95" spans="1:12" x14ac:dyDescent="0.25">
      <c r="A95" s="28">
        <v>13</v>
      </c>
      <c r="B95" s="86" t="s">
        <v>0</v>
      </c>
      <c r="C95" s="102">
        <v>4.5977011494252871</v>
      </c>
      <c r="D95" s="7">
        <v>43.428571428571431</v>
      </c>
      <c r="E95" s="7">
        <v>16.571428571428569</v>
      </c>
      <c r="F95" s="10">
        <v>4.5714285714285712</v>
      </c>
      <c r="G95" s="13"/>
      <c r="H95" s="13"/>
      <c r="I95" s="13"/>
      <c r="J95" s="13"/>
      <c r="K95" s="29">
        <f t="shared" si="6"/>
        <v>17.892282430213463</v>
      </c>
      <c r="L95" s="30">
        <f t="shared" si="5"/>
        <v>12</v>
      </c>
    </row>
    <row r="96" spans="1:12" x14ac:dyDescent="0.25">
      <c r="A96" s="28">
        <v>14</v>
      </c>
      <c r="B96" s="86" t="s">
        <v>1</v>
      </c>
      <c r="C96" s="102">
        <v>3.5856573705179287</v>
      </c>
      <c r="D96" s="7">
        <v>26.48221343873518</v>
      </c>
      <c r="E96" s="7">
        <v>25.702811244979916</v>
      </c>
      <c r="F96" s="10">
        <v>7.1999999999999993</v>
      </c>
      <c r="G96" s="13"/>
      <c r="H96" s="13"/>
      <c r="I96" s="32"/>
      <c r="J96" s="32"/>
      <c r="K96" s="29">
        <f t="shared" si="6"/>
        <v>16.667811075807254</v>
      </c>
      <c r="L96" s="30">
        <f t="shared" si="5"/>
        <v>15</v>
      </c>
    </row>
    <row r="97" spans="1:12" x14ac:dyDescent="0.25">
      <c r="A97" s="28">
        <v>15</v>
      </c>
      <c r="B97" s="86" t="s">
        <v>2</v>
      </c>
      <c r="C97" s="102">
        <v>2.1645021645021645</v>
      </c>
      <c r="D97" s="7">
        <v>18.723404255319149</v>
      </c>
      <c r="E97" s="7">
        <v>16.595744680851062</v>
      </c>
      <c r="F97" s="10">
        <v>10.72961373390558</v>
      </c>
      <c r="G97" s="13"/>
      <c r="H97" s="13"/>
      <c r="I97" s="13"/>
      <c r="J97" s="13"/>
      <c r="K97" s="29">
        <f t="shared" si="6"/>
        <v>12.346622755991763</v>
      </c>
      <c r="L97" s="30">
        <f t="shared" si="5"/>
        <v>25</v>
      </c>
    </row>
    <row r="98" spans="1:12" x14ac:dyDescent="0.25">
      <c r="A98" s="28">
        <v>16</v>
      </c>
      <c r="B98" s="86" t="s">
        <v>3</v>
      </c>
      <c r="C98" s="102">
        <v>12.352941176470589</v>
      </c>
      <c r="D98" s="7">
        <v>22.093023255813954</v>
      </c>
      <c r="E98" s="7">
        <v>26.589595375722542</v>
      </c>
      <c r="F98" s="10">
        <v>21.637426900584796</v>
      </c>
      <c r="G98" s="13"/>
      <c r="H98" s="13"/>
      <c r="I98" s="13"/>
      <c r="J98" s="13"/>
      <c r="K98" s="29">
        <f t="shared" si="6"/>
        <v>20.91585510090486</v>
      </c>
      <c r="L98" s="30">
        <f t="shared" si="5"/>
        <v>9</v>
      </c>
    </row>
    <row r="99" spans="1:12" x14ac:dyDescent="0.25">
      <c r="A99" s="28">
        <v>17</v>
      </c>
      <c r="B99" s="86" t="s">
        <v>4</v>
      </c>
      <c r="C99" s="102">
        <v>0.83333333333333337</v>
      </c>
      <c r="D99" s="7">
        <v>27.500000000000004</v>
      </c>
      <c r="E99" s="7">
        <v>8.3682008368200833</v>
      </c>
      <c r="F99" s="10">
        <v>6.7796610169491522</v>
      </c>
      <c r="G99" s="13"/>
      <c r="H99" s="13"/>
      <c r="I99" s="13"/>
      <c r="J99" s="13"/>
      <c r="K99" s="29">
        <f t="shared" si="6"/>
        <v>10.949725787769189</v>
      </c>
      <c r="L99" s="30">
        <f t="shared" si="5"/>
        <v>27</v>
      </c>
    </row>
    <row r="100" spans="1:12" x14ac:dyDescent="0.25">
      <c r="A100" s="28">
        <v>18</v>
      </c>
      <c r="B100" s="86" t="s">
        <v>5</v>
      </c>
      <c r="C100" s="102">
        <v>9.8591549295774641</v>
      </c>
      <c r="D100" s="7">
        <v>35.68075117370892</v>
      </c>
      <c r="E100" s="7">
        <v>23.584905660377359</v>
      </c>
      <c r="F100" s="10">
        <v>14.622641509433961</v>
      </c>
      <c r="G100" s="13"/>
      <c r="H100" s="13"/>
      <c r="I100" s="13"/>
      <c r="J100" s="13"/>
      <c r="K100" s="29">
        <f t="shared" si="6"/>
        <v>21.3849765258216</v>
      </c>
      <c r="L100" s="30">
        <f t="shared" si="5"/>
        <v>8</v>
      </c>
    </row>
    <row r="101" spans="1:12" x14ac:dyDescent="0.25">
      <c r="A101" s="28">
        <v>19</v>
      </c>
      <c r="B101" s="86" t="s">
        <v>6</v>
      </c>
      <c r="C101" s="102">
        <v>23.300970873786408</v>
      </c>
      <c r="D101" s="7">
        <v>24.154589371980677</v>
      </c>
      <c r="E101" s="7">
        <v>24.637681159420293</v>
      </c>
      <c r="F101" s="10">
        <v>29.756097560975608</v>
      </c>
      <c r="G101" s="13"/>
      <c r="H101" s="13"/>
      <c r="I101" s="13"/>
      <c r="J101" s="13"/>
      <c r="K101" s="29">
        <f t="shared" si="6"/>
        <v>25.206413921462982</v>
      </c>
      <c r="L101" s="30">
        <f t="shared" si="5"/>
        <v>4</v>
      </c>
    </row>
    <row r="102" spans="1:12" x14ac:dyDescent="0.25">
      <c r="A102" s="28">
        <v>20</v>
      </c>
      <c r="B102" s="86" t="s">
        <v>7</v>
      </c>
      <c r="C102" s="102">
        <v>13.559322033898304</v>
      </c>
      <c r="D102" s="7">
        <v>18.907563025210084</v>
      </c>
      <c r="E102" s="7">
        <v>16.455696202531644</v>
      </c>
      <c r="F102" s="10">
        <v>16.379310344827587</v>
      </c>
      <c r="G102" s="13"/>
      <c r="H102" s="13"/>
      <c r="I102" s="13"/>
      <c r="J102" s="13"/>
      <c r="K102" s="29">
        <f t="shared" si="6"/>
        <v>16.329292194502109</v>
      </c>
      <c r="L102" s="30">
        <f t="shared" si="5"/>
        <v>18</v>
      </c>
    </row>
    <row r="103" spans="1:12" x14ac:dyDescent="0.25">
      <c r="A103" s="28">
        <v>21</v>
      </c>
      <c r="B103" s="86" t="s">
        <v>8</v>
      </c>
      <c r="C103" s="102">
        <v>5.3140096618357484</v>
      </c>
      <c r="D103" s="7">
        <v>25.60386473429952</v>
      </c>
      <c r="E103" s="7">
        <v>18.932038834951456</v>
      </c>
      <c r="F103" s="10">
        <v>9.7087378640776691</v>
      </c>
      <c r="G103" s="13"/>
      <c r="H103" s="13"/>
      <c r="I103" s="13"/>
      <c r="J103" s="13"/>
      <c r="K103" s="29">
        <f t="shared" si="6"/>
        <v>15.350827822334788</v>
      </c>
      <c r="L103" s="30">
        <f t="shared" si="5"/>
        <v>20</v>
      </c>
    </row>
    <row r="104" spans="1:12" x14ac:dyDescent="0.25">
      <c r="A104" s="28">
        <v>22</v>
      </c>
      <c r="B104" s="86" t="s">
        <v>9</v>
      </c>
      <c r="C104" s="102">
        <v>4.1666666666666661</v>
      </c>
      <c r="D104" s="7">
        <v>24.896265560165975</v>
      </c>
      <c r="E104" s="7">
        <v>10</v>
      </c>
      <c r="F104" s="10">
        <v>4.6025104602510458</v>
      </c>
      <c r="G104" s="13"/>
      <c r="H104" s="13"/>
      <c r="I104" s="13"/>
      <c r="J104" s="13"/>
      <c r="K104" s="29">
        <f t="shared" si="6"/>
        <v>11.186235148758369</v>
      </c>
      <c r="L104" s="30">
        <f t="shared" si="5"/>
        <v>26</v>
      </c>
    </row>
    <row r="105" spans="1:12" x14ac:dyDescent="0.25">
      <c r="A105" s="28">
        <v>23</v>
      </c>
      <c r="B105" s="86" t="s">
        <v>10</v>
      </c>
      <c r="C105" s="102">
        <v>1.8691588785046727</v>
      </c>
      <c r="D105" s="7">
        <v>33.644859813084111</v>
      </c>
      <c r="E105" s="7">
        <v>18.30985915492958</v>
      </c>
      <c r="F105" s="10">
        <v>4.716981132075472</v>
      </c>
      <c r="G105" s="13"/>
      <c r="H105" s="13"/>
      <c r="I105" s="13"/>
      <c r="J105" s="13"/>
      <c r="K105" s="29">
        <f t="shared" si="6"/>
        <v>15.314858645791164</v>
      </c>
      <c r="L105" s="30">
        <f t="shared" si="5"/>
        <v>21</v>
      </c>
    </row>
    <row r="106" spans="1:12" x14ac:dyDescent="0.25">
      <c r="A106" s="28">
        <v>24</v>
      </c>
      <c r="B106" s="86" t="s">
        <v>11</v>
      </c>
      <c r="C106" s="102">
        <v>5.2380952380952381</v>
      </c>
      <c r="D106" s="7">
        <v>28.436018957345972</v>
      </c>
      <c r="E106" s="7">
        <v>17.142857142857142</v>
      </c>
      <c r="F106" s="10">
        <v>15.384615384615385</v>
      </c>
      <c r="G106" s="13"/>
      <c r="H106" s="13"/>
      <c r="I106" s="13"/>
      <c r="J106" s="13"/>
      <c r="K106" s="29">
        <f t="shared" si="6"/>
        <v>16.638308768640524</v>
      </c>
      <c r="L106" s="30">
        <f t="shared" si="5"/>
        <v>16</v>
      </c>
    </row>
    <row r="107" spans="1:12" x14ac:dyDescent="0.25">
      <c r="A107" s="28">
        <v>25</v>
      </c>
      <c r="B107" s="86" t="s">
        <v>12</v>
      </c>
      <c r="C107" s="102">
        <v>0.49019607843137253</v>
      </c>
      <c r="D107" s="7">
        <v>36.714975845410628</v>
      </c>
      <c r="E107" s="7">
        <v>14.634146341463413</v>
      </c>
      <c r="F107" s="10">
        <v>15.53398058252427</v>
      </c>
      <c r="G107" s="13"/>
      <c r="H107" s="13"/>
      <c r="I107" s="13"/>
      <c r="J107" s="13"/>
      <c r="K107" s="29">
        <f t="shared" si="6"/>
        <v>16.798332999904378</v>
      </c>
      <c r="L107" s="30">
        <f t="shared" si="5"/>
        <v>14</v>
      </c>
    </row>
    <row r="108" spans="1:12" x14ac:dyDescent="0.25">
      <c r="A108" s="28">
        <v>26</v>
      </c>
      <c r="B108" s="86" t="s">
        <v>13</v>
      </c>
      <c r="C108" s="102">
        <v>13.524590163934427</v>
      </c>
      <c r="D108" s="7">
        <v>20.491803278688526</v>
      </c>
      <c r="E108" s="7">
        <v>29.918032786885245</v>
      </c>
      <c r="F108" s="10">
        <v>32.510288065843625</v>
      </c>
      <c r="G108" s="13"/>
      <c r="H108" s="13"/>
      <c r="I108" s="13"/>
      <c r="J108" s="13"/>
      <c r="K108" s="29">
        <f t="shared" si="6"/>
        <v>23.981565809890036</v>
      </c>
      <c r="L108" s="30">
        <f t="shared" si="5"/>
        <v>6</v>
      </c>
    </row>
    <row r="109" spans="1:12" x14ac:dyDescent="0.25">
      <c r="A109" s="28">
        <v>27</v>
      </c>
      <c r="B109" s="86" t="s">
        <v>14</v>
      </c>
      <c r="C109" s="102">
        <v>17.040358744394617</v>
      </c>
      <c r="D109" s="7">
        <v>18.385650224215247</v>
      </c>
      <c r="E109" s="7">
        <v>25.112107623318387</v>
      </c>
      <c r="F109" s="10">
        <v>50.450450450450447</v>
      </c>
      <c r="G109" s="13"/>
      <c r="H109" s="13"/>
      <c r="I109" s="13"/>
      <c r="J109" s="13"/>
      <c r="K109" s="29">
        <f t="shared" si="6"/>
        <v>26.480224619238069</v>
      </c>
      <c r="L109" s="30">
        <f t="shared" si="5"/>
        <v>3</v>
      </c>
    </row>
    <row r="110" spans="1:12" ht="15.75" thickBot="1" x14ac:dyDescent="0.3">
      <c r="A110" s="33">
        <v>28</v>
      </c>
      <c r="B110" s="87" t="s">
        <v>15</v>
      </c>
      <c r="C110" s="103">
        <v>15.040650406504067</v>
      </c>
      <c r="D110" s="104">
        <v>19.918699186991869</v>
      </c>
      <c r="E110" s="104">
        <v>25.203252032520325</v>
      </c>
      <c r="F110" s="11">
        <v>31.707317073170731</v>
      </c>
      <c r="G110" s="13"/>
      <c r="H110" s="13"/>
      <c r="I110" s="13"/>
      <c r="J110" s="13"/>
      <c r="K110" s="34">
        <f t="shared" si="6"/>
        <v>22.642276422764226</v>
      </c>
      <c r="L110" s="35">
        <f t="shared" si="5"/>
        <v>7</v>
      </c>
    </row>
    <row r="111" spans="1:12" ht="15" customHeight="1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</row>
    <row r="112" spans="1:12" x14ac:dyDescent="0.25">
      <c r="A112" s="13"/>
      <c r="B112" s="13" t="s">
        <v>67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3"/>
    </row>
    <row r="113" spans="1:12" x14ac:dyDescent="0.25">
      <c r="A113" s="13"/>
      <c r="B113" s="36" t="s">
        <v>28</v>
      </c>
      <c r="C113" s="5">
        <f>AVERAGE(C83:C110)</f>
        <v>7.9492156237040268</v>
      </c>
      <c r="D113" s="5">
        <f>AVERAGE(D83:D110)</f>
        <v>27.000958932146084</v>
      </c>
      <c r="E113" s="5">
        <f>AVERAGE(E83:E110)</f>
        <v>20.35371278001875</v>
      </c>
      <c r="F113" s="5">
        <f>AVERAGE(F83:F110)</f>
        <v>16.643297053033432</v>
      </c>
      <c r="G113" s="13"/>
      <c r="H113" s="13"/>
      <c r="I113" s="13"/>
      <c r="J113" s="13"/>
      <c r="K113" s="5">
        <f>AVERAGE(K83:K110)</f>
        <v>18.17231688357484</v>
      </c>
      <c r="L113" s="13"/>
    </row>
    <row r="114" spans="1:12" x14ac:dyDescent="0.25">
      <c r="A114" s="13"/>
      <c r="B114" s="36" t="s">
        <v>32</v>
      </c>
      <c r="C114" s="5">
        <f>STDEV(C83:C110)</f>
        <v>6.6772612577551671</v>
      </c>
      <c r="D114" s="5">
        <f>STDEV(D83:D110)</f>
        <v>6.995295540809555</v>
      </c>
      <c r="E114" s="5">
        <f>STDEV(E83:E110)</f>
        <v>7.6956310048717205</v>
      </c>
      <c r="F114" s="5">
        <f>STDEV(F83:F110)</f>
        <v>11.235818776698423</v>
      </c>
      <c r="G114" s="13"/>
      <c r="H114" s="13"/>
      <c r="I114" s="13"/>
      <c r="J114" s="13"/>
      <c r="K114" s="5">
        <f>STDEV(K83:K110)</f>
        <v>5.0953364235077014</v>
      </c>
      <c r="L114" s="13"/>
    </row>
    <row r="115" spans="1:12" x14ac:dyDescent="0.25">
      <c r="A115" s="13"/>
      <c r="B115" s="36" t="s">
        <v>29</v>
      </c>
      <c r="C115" s="37">
        <f>COUNT(C83:C110)</f>
        <v>28</v>
      </c>
      <c r="D115" s="37">
        <f>COUNT(D83:D110)</f>
        <v>28</v>
      </c>
      <c r="E115" s="37">
        <f>COUNT(E83:E110)</f>
        <v>28</v>
      </c>
      <c r="F115" s="37">
        <f>COUNT(F83:F110)</f>
        <v>28</v>
      </c>
      <c r="G115" s="13"/>
      <c r="H115" s="13"/>
      <c r="I115" s="13"/>
      <c r="J115" s="13"/>
      <c r="K115" s="37">
        <f>COUNT(K83:K110)</f>
        <v>28</v>
      </c>
      <c r="L115" s="13"/>
    </row>
    <row r="116" spans="1:12" x14ac:dyDescent="0.25">
      <c r="A116" s="13"/>
      <c r="B116" s="36" t="s">
        <v>30</v>
      </c>
      <c r="C116" s="1">
        <f>MIN(C83:C110)</f>
        <v>0.49019607843137253</v>
      </c>
      <c r="D116" s="1">
        <f>MIN(D83:D110)</f>
        <v>17.903930131004365</v>
      </c>
      <c r="E116" s="1">
        <f>MIN(E83:E110)</f>
        <v>8.3682008368200833</v>
      </c>
      <c r="F116" s="1">
        <f>MIN(F83:F110)</f>
        <v>4.5714285714285712</v>
      </c>
      <c r="G116" s="24"/>
      <c r="H116" s="24"/>
      <c r="I116" s="24"/>
      <c r="J116" s="24"/>
      <c r="K116" s="1">
        <f>MIN(K83:K110)</f>
        <v>10.542928845496386</v>
      </c>
      <c r="L116" s="13"/>
    </row>
    <row r="117" spans="1:12" x14ac:dyDescent="0.25">
      <c r="A117" s="13"/>
      <c r="B117" s="36" t="s">
        <v>31</v>
      </c>
      <c r="C117" s="1">
        <f>MAX(C83:C110)</f>
        <v>23.300970873786408</v>
      </c>
      <c r="D117" s="1">
        <f>MAX(D83:D110)</f>
        <v>43.428571428571431</v>
      </c>
      <c r="E117" s="1">
        <f>MAX(E83:E110)</f>
        <v>40.754716981132077</v>
      </c>
      <c r="F117" s="1">
        <f>MAX(F83:F110)</f>
        <v>50.450450450450447</v>
      </c>
      <c r="G117" s="24"/>
      <c r="H117" s="24"/>
      <c r="I117" s="24"/>
      <c r="J117" s="24"/>
      <c r="K117" s="1">
        <f>MAX(K83:K110)</f>
        <v>28.280769230769234</v>
      </c>
      <c r="L117" s="13"/>
    </row>
  </sheetData>
  <sortState ref="A83:F110">
    <sortCondition ref="A83:A110"/>
  </sortState>
  <mergeCells count="9">
    <mergeCell ref="K1:L1"/>
    <mergeCell ref="K41:L41"/>
    <mergeCell ref="K81:L81"/>
    <mergeCell ref="A1:B1"/>
    <mergeCell ref="G1:J1"/>
    <mergeCell ref="A41:B41"/>
    <mergeCell ref="G41:J41"/>
    <mergeCell ref="A81:B81"/>
    <mergeCell ref="G81:J81"/>
  </mergeCells>
  <pageMargins left="0.7" right="0.7" top="0.75" bottom="0.75" header="0.3" footer="0.3"/>
  <pageSetup paperSize="9" scale="26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02"/>
  <sheetViews>
    <sheetView tabSelected="1" topLeftCell="A28" zoomScale="70" zoomScaleNormal="70" workbookViewId="0">
      <selection activeCell="F60" sqref="F60"/>
    </sheetView>
  </sheetViews>
  <sheetFormatPr defaultColWidth="8.625" defaultRowHeight="15" x14ac:dyDescent="0.25"/>
  <cols>
    <col min="1" max="1" width="3.5" style="72" bestFit="1" customWidth="1"/>
    <col min="2" max="2" width="18.125" style="72" customWidth="1"/>
    <col min="3" max="3" width="12.625" style="72" customWidth="1"/>
    <col min="4" max="4" width="17.125" style="72" customWidth="1"/>
    <col min="5" max="5" width="18" style="72" customWidth="1"/>
    <col min="6" max="6" width="16.5" style="72" customWidth="1"/>
    <col min="7" max="7" width="16" style="72" customWidth="1"/>
    <col min="8" max="8" width="16.5" style="72" customWidth="1"/>
    <col min="9" max="9" width="13.625" style="72" bestFit="1" customWidth="1"/>
    <col min="10" max="10" width="14" style="72" customWidth="1"/>
    <col min="11" max="19" width="4.625" style="72" customWidth="1"/>
    <col min="20" max="21" width="10.625" style="72" customWidth="1"/>
    <col min="22" max="22" width="8.125" style="72" customWidth="1"/>
    <col min="23" max="23" width="16" style="13" customWidth="1"/>
    <col min="24" max="24" width="8.625" style="72"/>
    <col min="25" max="26" width="10" style="72" bestFit="1" customWidth="1"/>
    <col min="27" max="16384" width="8.625" style="72"/>
  </cols>
  <sheetData>
    <row r="1" spans="1:23" s="139" customFormat="1" ht="74.849999999999994" customHeight="1" thickBot="1" x14ac:dyDescent="0.3">
      <c r="A1" s="203" t="s">
        <v>81</v>
      </c>
      <c r="B1" s="204"/>
      <c r="C1" s="181" t="s">
        <v>82</v>
      </c>
      <c r="D1" s="181" t="s">
        <v>83</v>
      </c>
      <c r="E1" s="181" t="s">
        <v>84</v>
      </c>
      <c r="F1" s="181" t="s">
        <v>85</v>
      </c>
      <c r="G1" s="181" t="s">
        <v>86</v>
      </c>
      <c r="H1" s="181" t="s">
        <v>87</v>
      </c>
      <c r="I1" s="181" t="s">
        <v>88</v>
      </c>
      <c r="J1" s="136" t="s">
        <v>89</v>
      </c>
      <c r="K1" s="205" t="s">
        <v>56</v>
      </c>
      <c r="L1" s="205"/>
      <c r="M1" s="205"/>
      <c r="N1" s="205"/>
      <c r="O1" s="205"/>
      <c r="P1" s="205"/>
      <c r="Q1" s="205"/>
      <c r="R1" s="205"/>
      <c r="S1" s="138"/>
      <c r="T1" s="206" t="s">
        <v>76</v>
      </c>
      <c r="U1" s="207"/>
      <c r="V1" s="57"/>
      <c r="W1" s="13"/>
    </row>
    <row r="2" spans="1:23" s="139" customFormat="1" ht="19.5" customHeight="1" thickBot="1" x14ac:dyDescent="0.25">
      <c r="A2" s="17" t="s">
        <v>47</v>
      </c>
      <c r="B2" s="18" t="s">
        <v>26</v>
      </c>
      <c r="C2" s="140" t="s">
        <v>97</v>
      </c>
      <c r="D2" s="183" t="s">
        <v>91</v>
      </c>
      <c r="E2" s="197" t="s">
        <v>133</v>
      </c>
      <c r="F2" s="183" t="s">
        <v>90</v>
      </c>
      <c r="G2" s="183" t="s">
        <v>91</v>
      </c>
      <c r="H2" s="183" t="s">
        <v>91</v>
      </c>
      <c r="I2" s="183" t="s">
        <v>126</v>
      </c>
      <c r="J2" s="184" t="s">
        <v>124</v>
      </c>
      <c r="K2" s="128" t="s">
        <v>58</v>
      </c>
      <c r="L2" s="128" t="s">
        <v>59</v>
      </c>
      <c r="M2" s="128" t="s">
        <v>60</v>
      </c>
      <c r="N2" s="128" t="s">
        <v>61</v>
      </c>
      <c r="O2" s="128" t="s">
        <v>64</v>
      </c>
      <c r="P2" s="128" t="s">
        <v>65</v>
      </c>
      <c r="Q2" s="128" t="s">
        <v>92</v>
      </c>
      <c r="R2" s="128" t="s">
        <v>93</v>
      </c>
      <c r="S2" s="128"/>
      <c r="T2" s="182" t="s">
        <v>62</v>
      </c>
      <c r="U2" s="19" t="s">
        <v>57</v>
      </c>
      <c r="V2" s="128"/>
      <c r="W2" s="22"/>
    </row>
    <row r="3" spans="1:23" x14ac:dyDescent="0.25">
      <c r="A3" s="141">
        <v>1</v>
      </c>
      <c r="B3" s="142" t="s">
        <v>27</v>
      </c>
      <c r="C3" s="133">
        <v>15.625</v>
      </c>
      <c r="D3" s="133">
        <v>94.036905434892674</v>
      </c>
      <c r="E3" s="133">
        <v>90.594457220692249</v>
      </c>
      <c r="F3" s="152">
        <v>76.118268215417103</v>
      </c>
      <c r="G3" s="152">
        <v>93.7</v>
      </c>
      <c r="H3" s="152">
        <v>97.9</v>
      </c>
      <c r="I3" s="133">
        <v>77.828054298642542</v>
      </c>
      <c r="J3" s="185">
        <v>2.9064919594997023</v>
      </c>
      <c r="K3" s="143">
        <v>10</v>
      </c>
      <c r="L3" s="143">
        <v>20</v>
      </c>
      <c r="M3" s="143">
        <v>20</v>
      </c>
      <c r="N3" s="143">
        <v>10</v>
      </c>
      <c r="O3" s="143">
        <v>10</v>
      </c>
      <c r="P3" s="143">
        <v>10</v>
      </c>
      <c r="Q3" s="143">
        <v>10</v>
      </c>
      <c r="R3" s="143">
        <v>10</v>
      </c>
      <c r="S3" s="144">
        <f t="shared" ref="S3:S30" si="0">SUM(K3:R3)</f>
        <v>100</v>
      </c>
      <c r="T3" s="25">
        <f t="shared" ref="T3:T30" si="1">((C3*K3)+(D3*L3)+(E3*M3)+(F3*N3)+(G3*O3)+(H3*P3)+(I3*Q3)+(J3*R3))/SUM(K3,L3,M3,N3,O3,P3,Q3,R3)</f>
        <v>73.334053978472923</v>
      </c>
      <c r="U3" s="26">
        <f t="shared" ref="U3:U30" si="2">RANK(T3,T$3:T$30)</f>
        <v>11</v>
      </c>
      <c r="V3" s="145"/>
      <c r="W3" s="27"/>
    </row>
    <row r="4" spans="1:23" x14ac:dyDescent="0.25">
      <c r="A4" s="146">
        <v>2</v>
      </c>
      <c r="B4" s="147" t="s">
        <v>17</v>
      </c>
      <c r="C4" s="5">
        <v>1.7543859649122806</v>
      </c>
      <c r="D4" s="5">
        <v>68.945026456276281</v>
      </c>
      <c r="E4" s="5">
        <v>83.602336906407189</v>
      </c>
      <c r="F4" s="135">
        <v>79.62128043282236</v>
      </c>
      <c r="G4" s="135">
        <v>88</v>
      </c>
      <c r="H4" s="135">
        <v>62.5</v>
      </c>
      <c r="I4" s="5">
        <v>58.608490566037744</v>
      </c>
      <c r="J4" s="186"/>
      <c r="K4" s="143">
        <v>10</v>
      </c>
      <c r="L4" s="143">
        <v>20</v>
      </c>
      <c r="M4" s="143">
        <v>20</v>
      </c>
      <c r="N4" s="143">
        <v>10</v>
      </c>
      <c r="O4" s="143">
        <v>10</v>
      </c>
      <c r="P4" s="143">
        <v>10</v>
      </c>
      <c r="Q4" s="143">
        <v>10</v>
      </c>
      <c r="R4" s="148">
        <v>0</v>
      </c>
      <c r="S4" s="144">
        <f t="shared" si="0"/>
        <v>90</v>
      </c>
      <c r="T4" s="25">
        <f t="shared" si="1"/>
        <v>66.175431521015483</v>
      </c>
      <c r="U4" s="30">
        <f t="shared" si="2"/>
        <v>21</v>
      </c>
      <c r="V4" s="145"/>
      <c r="W4" s="27"/>
    </row>
    <row r="5" spans="1:23" x14ac:dyDescent="0.25">
      <c r="A5" s="146">
        <v>3</v>
      </c>
      <c r="B5" s="147" t="s">
        <v>18</v>
      </c>
      <c r="C5" s="5">
        <v>6.0686015831134563</v>
      </c>
      <c r="D5" s="5">
        <v>91.224054135392379</v>
      </c>
      <c r="E5" s="5">
        <v>89.54379824652969</v>
      </c>
      <c r="F5" s="135">
        <v>78.594555702122562</v>
      </c>
      <c r="G5" s="135">
        <v>98.4</v>
      </c>
      <c r="H5" s="135">
        <v>97</v>
      </c>
      <c r="I5" s="5">
        <v>69.501822600243017</v>
      </c>
      <c r="J5" s="185">
        <v>2.5378138156868859</v>
      </c>
      <c r="K5" s="143">
        <v>10</v>
      </c>
      <c r="L5" s="143">
        <v>20</v>
      </c>
      <c r="M5" s="143">
        <v>20</v>
      </c>
      <c r="N5" s="143">
        <v>10</v>
      </c>
      <c r="O5" s="143">
        <v>10</v>
      </c>
      <c r="P5" s="143">
        <v>10</v>
      </c>
      <c r="Q5" s="143">
        <v>10</v>
      </c>
      <c r="R5" s="143">
        <v>10</v>
      </c>
      <c r="S5" s="144">
        <f t="shared" si="0"/>
        <v>100</v>
      </c>
      <c r="T5" s="25">
        <f t="shared" si="1"/>
        <v>71.363849846501012</v>
      </c>
      <c r="U5" s="30">
        <f t="shared" si="2"/>
        <v>14</v>
      </c>
      <c r="V5" s="145"/>
      <c r="W5" s="27"/>
    </row>
    <row r="6" spans="1:23" x14ac:dyDescent="0.25">
      <c r="A6" s="146">
        <v>4</v>
      </c>
      <c r="B6" s="147" t="s">
        <v>19</v>
      </c>
      <c r="C6" s="5">
        <v>27.806122448979593</v>
      </c>
      <c r="D6" s="5">
        <v>88.694531754844945</v>
      </c>
      <c r="E6" s="5">
        <v>99.22041292472268</v>
      </c>
      <c r="F6" s="135">
        <v>74.904095216236598</v>
      </c>
      <c r="G6" s="135">
        <v>98.6</v>
      </c>
      <c r="H6" s="135">
        <v>99.2</v>
      </c>
      <c r="I6" s="5">
        <v>88.489208633093526</v>
      </c>
      <c r="J6" s="185">
        <v>19.32163222987484</v>
      </c>
      <c r="K6" s="143">
        <v>10</v>
      </c>
      <c r="L6" s="143">
        <v>20</v>
      </c>
      <c r="M6" s="143">
        <v>20</v>
      </c>
      <c r="N6" s="143">
        <v>10</v>
      </c>
      <c r="O6" s="143">
        <v>10</v>
      </c>
      <c r="P6" s="143">
        <v>10</v>
      </c>
      <c r="Q6" s="143">
        <v>10</v>
      </c>
      <c r="R6" s="143">
        <v>10</v>
      </c>
      <c r="S6" s="144">
        <f t="shared" si="0"/>
        <v>100</v>
      </c>
      <c r="T6" s="25">
        <f t="shared" si="1"/>
        <v>78.415094788731977</v>
      </c>
      <c r="U6" s="30">
        <f t="shared" si="2"/>
        <v>2</v>
      </c>
      <c r="V6" s="145"/>
      <c r="W6" s="27"/>
    </row>
    <row r="7" spans="1:23" x14ac:dyDescent="0.25">
      <c r="A7" s="146">
        <v>5</v>
      </c>
      <c r="B7" s="147" t="s">
        <v>16</v>
      </c>
      <c r="C7" s="5">
        <v>18.305597579425115</v>
      </c>
      <c r="D7" s="5">
        <v>96.54072491305422</v>
      </c>
      <c r="E7" s="5">
        <v>96.231353229389754</v>
      </c>
      <c r="F7" s="135">
        <v>84.44454496110005</v>
      </c>
      <c r="G7" s="135">
        <v>90.6</v>
      </c>
      <c r="H7" s="135">
        <v>97.3</v>
      </c>
      <c r="I7" s="133">
        <v>70</v>
      </c>
      <c r="J7" s="185">
        <v>2.4042579224275054</v>
      </c>
      <c r="K7" s="143">
        <v>10</v>
      </c>
      <c r="L7" s="143">
        <v>20</v>
      </c>
      <c r="M7" s="143">
        <v>20</v>
      </c>
      <c r="N7" s="143">
        <v>10</v>
      </c>
      <c r="O7" s="143">
        <v>10</v>
      </c>
      <c r="P7" s="143">
        <v>10</v>
      </c>
      <c r="Q7" s="143">
        <v>10</v>
      </c>
      <c r="R7" s="143">
        <v>10</v>
      </c>
      <c r="S7" s="144">
        <f t="shared" si="0"/>
        <v>100</v>
      </c>
      <c r="T7" s="25">
        <f t="shared" si="1"/>
        <v>74.859855674784058</v>
      </c>
      <c r="U7" s="30">
        <f t="shared" si="2"/>
        <v>9</v>
      </c>
      <c r="V7" s="145"/>
      <c r="W7" s="27"/>
    </row>
    <row r="8" spans="1:23" x14ac:dyDescent="0.25">
      <c r="A8" s="146">
        <v>6</v>
      </c>
      <c r="B8" s="147" t="s">
        <v>20</v>
      </c>
      <c r="C8" s="5">
        <v>24.61928934010152</v>
      </c>
      <c r="D8" s="5">
        <v>72.818053834495586</v>
      </c>
      <c r="E8" s="5">
        <v>85.451120914959859</v>
      </c>
      <c r="F8" s="135">
        <v>60.246629741874798</v>
      </c>
      <c r="G8" s="135">
        <v>83.5</v>
      </c>
      <c r="H8" s="135">
        <v>94.6</v>
      </c>
      <c r="I8" s="5">
        <v>77.748691099476446</v>
      </c>
      <c r="J8" s="185">
        <v>7.4358119373124376</v>
      </c>
      <c r="K8" s="143">
        <v>10</v>
      </c>
      <c r="L8" s="143">
        <v>20</v>
      </c>
      <c r="M8" s="143">
        <v>20</v>
      </c>
      <c r="N8" s="143">
        <v>10</v>
      </c>
      <c r="O8" s="143">
        <v>10</v>
      </c>
      <c r="P8" s="143">
        <v>10</v>
      </c>
      <c r="Q8" s="143">
        <v>10</v>
      </c>
      <c r="R8" s="143">
        <v>10</v>
      </c>
      <c r="S8" s="144">
        <f t="shared" si="0"/>
        <v>100</v>
      </c>
      <c r="T8" s="25">
        <f t="shared" si="1"/>
        <v>66.468877161767608</v>
      </c>
      <c r="U8" s="30">
        <f t="shared" si="2"/>
        <v>20</v>
      </c>
      <c r="V8" s="145"/>
      <c r="W8" s="27"/>
    </row>
    <row r="9" spans="1:23" x14ac:dyDescent="0.25">
      <c r="A9" s="146">
        <v>7</v>
      </c>
      <c r="B9" s="147" t="s">
        <v>21</v>
      </c>
      <c r="C9" s="5">
        <v>21.495327102803738</v>
      </c>
      <c r="D9" s="5">
        <v>94.428562992437065</v>
      </c>
      <c r="E9" s="5">
        <v>92.208990950696261</v>
      </c>
      <c r="F9" s="135">
        <v>85.503491282771947</v>
      </c>
      <c r="G9" s="135">
        <v>93.7</v>
      </c>
      <c r="H9" s="135">
        <v>97.6</v>
      </c>
      <c r="I9" s="5">
        <v>76.06635071090048</v>
      </c>
      <c r="J9" s="185">
        <v>2.3877527704786927</v>
      </c>
      <c r="K9" s="143">
        <v>10</v>
      </c>
      <c r="L9" s="143">
        <v>20</v>
      </c>
      <c r="M9" s="143">
        <v>20</v>
      </c>
      <c r="N9" s="143">
        <v>10</v>
      </c>
      <c r="O9" s="143">
        <v>10</v>
      </c>
      <c r="P9" s="143">
        <v>10</v>
      </c>
      <c r="Q9" s="143">
        <v>10</v>
      </c>
      <c r="R9" s="143">
        <v>10</v>
      </c>
      <c r="S9" s="144">
        <f t="shared" si="0"/>
        <v>100</v>
      </c>
      <c r="T9" s="25">
        <f t="shared" si="1"/>
        <v>75.002802975322155</v>
      </c>
      <c r="U9" s="30">
        <f t="shared" si="2"/>
        <v>8</v>
      </c>
      <c r="V9" s="145"/>
      <c r="W9" s="27"/>
    </row>
    <row r="10" spans="1:23" x14ac:dyDescent="0.25">
      <c r="A10" s="146">
        <v>8</v>
      </c>
      <c r="B10" s="147" t="s">
        <v>22</v>
      </c>
      <c r="C10" s="5">
        <v>7.5723830734966597</v>
      </c>
      <c r="D10" s="5">
        <v>73.878521739687613</v>
      </c>
      <c r="E10" s="5">
        <v>79.278050537916769</v>
      </c>
      <c r="F10" s="135">
        <v>100</v>
      </c>
      <c r="G10" s="135">
        <v>93.1</v>
      </c>
      <c r="H10" s="135">
        <v>84.8</v>
      </c>
      <c r="I10" s="5">
        <v>46.707193515704155</v>
      </c>
      <c r="J10" s="185">
        <v>0.64858729579634355</v>
      </c>
      <c r="K10" s="143">
        <v>10</v>
      </c>
      <c r="L10" s="143">
        <v>20</v>
      </c>
      <c r="M10" s="143">
        <v>20</v>
      </c>
      <c r="N10" s="143">
        <v>10</v>
      </c>
      <c r="O10" s="143">
        <v>10</v>
      </c>
      <c r="P10" s="143">
        <v>10</v>
      </c>
      <c r="Q10" s="143">
        <v>10</v>
      </c>
      <c r="R10" s="143">
        <v>10</v>
      </c>
      <c r="S10" s="144">
        <f t="shared" si="0"/>
        <v>100</v>
      </c>
      <c r="T10" s="25">
        <f t="shared" si="1"/>
        <v>63.91413084402059</v>
      </c>
      <c r="U10" s="30">
        <f t="shared" si="2"/>
        <v>26</v>
      </c>
      <c r="V10" s="145"/>
      <c r="W10" s="27"/>
    </row>
    <row r="11" spans="1:23" x14ac:dyDescent="0.25">
      <c r="A11" s="146">
        <v>9</v>
      </c>
      <c r="B11" s="147" t="s">
        <v>23</v>
      </c>
      <c r="C11" s="5">
        <v>16.062176165803109</v>
      </c>
      <c r="D11" s="5">
        <v>83.870683788307559</v>
      </c>
      <c r="E11" s="5">
        <v>76.922901427057226</v>
      </c>
      <c r="F11" s="135">
        <v>100</v>
      </c>
      <c r="G11" s="135">
        <v>94</v>
      </c>
      <c r="H11" s="135">
        <v>97.5</v>
      </c>
      <c r="I11" s="133">
        <v>83.304647160068839</v>
      </c>
      <c r="J11" s="185">
        <v>3.0533212698475829</v>
      </c>
      <c r="K11" s="143">
        <v>10</v>
      </c>
      <c r="L11" s="143">
        <v>20</v>
      </c>
      <c r="M11" s="143">
        <v>20</v>
      </c>
      <c r="N11" s="143">
        <v>10</v>
      </c>
      <c r="O11" s="143">
        <v>10</v>
      </c>
      <c r="P11" s="143">
        <v>10</v>
      </c>
      <c r="Q11" s="143">
        <v>10</v>
      </c>
      <c r="R11" s="143">
        <v>10</v>
      </c>
      <c r="S11" s="144">
        <f t="shared" si="0"/>
        <v>100</v>
      </c>
      <c r="T11" s="25">
        <f t="shared" si="1"/>
        <v>71.550731502644908</v>
      </c>
      <c r="U11" s="30">
        <f t="shared" si="2"/>
        <v>12</v>
      </c>
      <c r="V11" s="145"/>
      <c r="W11" s="27"/>
    </row>
    <row r="12" spans="1:23" x14ac:dyDescent="0.25">
      <c r="A12" s="146">
        <v>10</v>
      </c>
      <c r="B12" s="147" t="s">
        <v>24</v>
      </c>
      <c r="C12" s="5">
        <v>13.519313304721031</v>
      </c>
      <c r="D12" s="5">
        <v>85.658322768569477</v>
      </c>
      <c r="E12" s="5">
        <v>95.619780040764851</v>
      </c>
      <c r="F12" s="135">
        <v>100</v>
      </c>
      <c r="G12" s="135">
        <v>97.7</v>
      </c>
      <c r="H12" s="135">
        <v>97.1</v>
      </c>
      <c r="I12" s="5">
        <v>73.359580052493428</v>
      </c>
      <c r="J12" s="185">
        <v>9.7224867364984373</v>
      </c>
      <c r="K12" s="143">
        <v>10</v>
      </c>
      <c r="L12" s="143">
        <v>20</v>
      </c>
      <c r="M12" s="143">
        <v>20</v>
      </c>
      <c r="N12" s="143">
        <v>10</v>
      </c>
      <c r="O12" s="143">
        <v>10</v>
      </c>
      <c r="P12" s="143">
        <v>10</v>
      </c>
      <c r="Q12" s="143">
        <v>10</v>
      </c>
      <c r="R12" s="143">
        <v>10</v>
      </c>
      <c r="S12" s="144">
        <f t="shared" si="0"/>
        <v>100</v>
      </c>
      <c r="T12" s="25">
        <f t="shared" si="1"/>
        <v>75.395758571238161</v>
      </c>
      <c r="U12" s="30">
        <f t="shared" si="2"/>
        <v>6</v>
      </c>
      <c r="V12" s="145"/>
      <c r="W12" s="27"/>
    </row>
    <row r="13" spans="1:23" x14ac:dyDescent="0.25">
      <c r="A13" s="146">
        <v>11</v>
      </c>
      <c r="B13" s="147" t="s">
        <v>54</v>
      </c>
      <c r="C13" s="5">
        <v>2.2388059701492535</v>
      </c>
      <c r="D13" s="5">
        <v>75.499656937399493</v>
      </c>
      <c r="E13" s="5">
        <v>74.600987207324209</v>
      </c>
      <c r="F13" s="135">
        <v>83.693086003372684</v>
      </c>
      <c r="G13" s="135">
        <v>82.8</v>
      </c>
      <c r="H13" s="135">
        <v>85.5</v>
      </c>
      <c r="I13" s="5">
        <v>87.223168654173762</v>
      </c>
      <c r="J13" s="185">
        <v>0.19377967251235348</v>
      </c>
      <c r="K13" s="143">
        <v>10</v>
      </c>
      <c r="L13" s="143">
        <v>20</v>
      </c>
      <c r="M13" s="143">
        <v>20</v>
      </c>
      <c r="N13" s="143">
        <v>10</v>
      </c>
      <c r="O13" s="143">
        <v>10</v>
      </c>
      <c r="P13" s="143">
        <v>10</v>
      </c>
      <c r="Q13" s="143">
        <v>10</v>
      </c>
      <c r="R13" s="143">
        <v>10</v>
      </c>
      <c r="S13" s="144">
        <f t="shared" si="0"/>
        <v>100</v>
      </c>
      <c r="T13" s="25">
        <f t="shared" si="1"/>
        <v>64.18501285896555</v>
      </c>
      <c r="U13" s="30">
        <f t="shared" si="2"/>
        <v>25</v>
      </c>
      <c r="V13" s="145"/>
      <c r="W13" s="27"/>
    </row>
    <row r="14" spans="1:23" x14ac:dyDescent="0.25">
      <c r="A14" s="146">
        <v>12</v>
      </c>
      <c r="B14" s="147" t="s">
        <v>25</v>
      </c>
      <c r="C14" s="5">
        <v>4.3425814234016888</v>
      </c>
      <c r="D14" s="5">
        <v>81.964708508175534</v>
      </c>
      <c r="E14" s="5">
        <v>84.404519999472839</v>
      </c>
      <c r="F14" s="135">
        <v>100</v>
      </c>
      <c r="G14" s="135">
        <v>92.5</v>
      </c>
      <c r="H14" s="135">
        <v>88.9</v>
      </c>
      <c r="I14" s="5">
        <v>57.32546705998034</v>
      </c>
      <c r="J14" s="185">
        <v>3.7540816684807417</v>
      </c>
      <c r="K14" s="143">
        <v>10</v>
      </c>
      <c r="L14" s="143">
        <v>20</v>
      </c>
      <c r="M14" s="143">
        <v>20</v>
      </c>
      <c r="N14" s="143">
        <v>10</v>
      </c>
      <c r="O14" s="143">
        <v>10</v>
      </c>
      <c r="P14" s="143">
        <v>10</v>
      </c>
      <c r="Q14" s="143">
        <v>10</v>
      </c>
      <c r="R14" s="143">
        <v>10</v>
      </c>
      <c r="S14" s="144">
        <f t="shared" si="0"/>
        <v>100</v>
      </c>
      <c r="T14" s="25">
        <f t="shared" si="1"/>
        <v>67.956058716715958</v>
      </c>
      <c r="U14" s="30">
        <f t="shared" si="2"/>
        <v>18</v>
      </c>
      <c r="V14" s="145"/>
      <c r="W14" s="27"/>
    </row>
    <row r="15" spans="1:23" x14ac:dyDescent="0.25">
      <c r="A15" s="146">
        <v>13</v>
      </c>
      <c r="B15" s="147" t="s">
        <v>0</v>
      </c>
      <c r="C15" s="5">
        <v>14.241486068111456</v>
      </c>
      <c r="D15" s="5">
        <v>90.38152821328373</v>
      </c>
      <c r="E15" s="5">
        <v>90.25498149187176</v>
      </c>
      <c r="F15" s="135">
        <v>79.46305959901126</v>
      </c>
      <c r="G15" s="135">
        <v>91.4</v>
      </c>
      <c r="H15" s="135">
        <v>94.6</v>
      </c>
      <c r="I15" s="133">
        <v>71.428571428571431</v>
      </c>
      <c r="J15" s="185">
        <v>3.0462800234329235</v>
      </c>
      <c r="K15" s="143">
        <v>10</v>
      </c>
      <c r="L15" s="143">
        <v>20</v>
      </c>
      <c r="M15" s="143">
        <v>20</v>
      </c>
      <c r="N15" s="143">
        <v>10</v>
      </c>
      <c r="O15" s="143">
        <v>10</v>
      </c>
      <c r="P15" s="143">
        <v>10</v>
      </c>
      <c r="Q15" s="143">
        <v>10</v>
      </c>
      <c r="R15" s="143">
        <v>10</v>
      </c>
      <c r="S15" s="144">
        <f t="shared" si="0"/>
        <v>100</v>
      </c>
      <c r="T15" s="25">
        <f t="shared" si="1"/>
        <v>71.545241652943801</v>
      </c>
      <c r="U15" s="30">
        <f t="shared" si="2"/>
        <v>13</v>
      </c>
      <c r="V15" s="145"/>
      <c r="W15" s="27"/>
    </row>
    <row r="16" spans="1:23" x14ac:dyDescent="0.25">
      <c r="A16" s="146">
        <v>14</v>
      </c>
      <c r="B16" s="147" t="s">
        <v>1</v>
      </c>
      <c r="C16" s="5">
        <v>12.219451371571072</v>
      </c>
      <c r="D16" s="5">
        <v>71.775862121502982</v>
      </c>
      <c r="E16" s="5">
        <v>75.653050553056275</v>
      </c>
      <c r="F16" s="135">
        <v>63.458755426917513</v>
      </c>
      <c r="G16" s="135">
        <v>77.099999999999994</v>
      </c>
      <c r="H16" s="135">
        <v>85.1</v>
      </c>
      <c r="I16" s="5">
        <v>41.930379746835442</v>
      </c>
      <c r="J16" s="185">
        <v>2.7367506516072981</v>
      </c>
      <c r="K16" s="143">
        <v>10</v>
      </c>
      <c r="L16" s="143">
        <v>20</v>
      </c>
      <c r="M16" s="143">
        <v>20</v>
      </c>
      <c r="N16" s="143">
        <v>10</v>
      </c>
      <c r="O16" s="143">
        <v>10</v>
      </c>
      <c r="P16" s="143">
        <v>10</v>
      </c>
      <c r="Q16" s="143">
        <v>10</v>
      </c>
      <c r="R16" s="143">
        <v>10</v>
      </c>
      <c r="S16" s="144">
        <f t="shared" si="0"/>
        <v>100</v>
      </c>
      <c r="T16" s="25">
        <f t="shared" si="1"/>
        <v>57.740316254604998</v>
      </c>
      <c r="U16" s="30">
        <f t="shared" si="2"/>
        <v>28</v>
      </c>
      <c r="V16" s="145"/>
      <c r="W16" s="27"/>
    </row>
    <row r="17" spans="1:23" x14ac:dyDescent="0.25">
      <c r="A17" s="146">
        <v>15</v>
      </c>
      <c r="B17" s="147" t="s">
        <v>2</v>
      </c>
      <c r="C17" s="5">
        <v>16.883116883116884</v>
      </c>
      <c r="D17" s="5">
        <v>84.529771645900524</v>
      </c>
      <c r="E17" s="5">
        <v>86.114827094042568</v>
      </c>
      <c r="F17" s="135">
        <v>70.568070519098924</v>
      </c>
      <c r="G17" s="135">
        <v>84.8</v>
      </c>
      <c r="H17" s="135">
        <v>82.7</v>
      </c>
      <c r="I17" s="5">
        <v>54.161331626120358</v>
      </c>
      <c r="J17" s="185">
        <v>2.2488755622188905</v>
      </c>
      <c r="K17" s="143">
        <v>10</v>
      </c>
      <c r="L17" s="143">
        <v>20</v>
      </c>
      <c r="M17" s="143">
        <v>20</v>
      </c>
      <c r="N17" s="143">
        <v>10</v>
      </c>
      <c r="O17" s="143">
        <v>10</v>
      </c>
      <c r="P17" s="143">
        <v>10</v>
      </c>
      <c r="Q17" s="143">
        <v>10</v>
      </c>
      <c r="R17" s="143">
        <v>10</v>
      </c>
      <c r="S17" s="144">
        <f t="shared" si="0"/>
        <v>100</v>
      </c>
      <c r="T17" s="25">
        <f t="shared" si="1"/>
        <v>65.265059207044118</v>
      </c>
      <c r="U17" s="30">
        <f t="shared" si="2"/>
        <v>24</v>
      </c>
      <c r="V17" s="145"/>
      <c r="W17" s="27"/>
    </row>
    <row r="18" spans="1:23" x14ac:dyDescent="0.25">
      <c r="A18" s="146">
        <v>16</v>
      </c>
      <c r="B18" s="147" t="s">
        <v>3</v>
      </c>
      <c r="C18" s="5">
        <v>20.606060606060606</v>
      </c>
      <c r="D18" s="5">
        <v>95.323950340546602</v>
      </c>
      <c r="E18" s="5">
        <v>84.684881256275133</v>
      </c>
      <c r="F18" s="135">
        <v>100</v>
      </c>
      <c r="G18" s="135">
        <v>93.3</v>
      </c>
      <c r="H18" s="135">
        <v>99.8</v>
      </c>
      <c r="I18" s="5">
        <v>62.448132780082986</v>
      </c>
      <c r="J18" s="185">
        <v>5.998125585754452</v>
      </c>
      <c r="K18" s="143">
        <v>10</v>
      </c>
      <c r="L18" s="143">
        <v>20</v>
      </c>
      <c r="M18" s="143">
        <v>20</v>
      </c>
      <c r="N18" s="143">
        <v>10</v>
      </c>
      <c r="O18" s="143">
        <v>10</v>
      </c>
      <c r="P18" s="143">
        <v>10</v>
      </c>
      <c r="Q18" s="143">
        <v>10</v>
      </c>
      <c r="R18" s="143">
        <v>10</v>
      </c>
      <c r="S18" s="144">
        <f t="shared" si="0"/>
        <v>100</v>
      </c>
      <c r="T18" s="25">
        <f t="shared" si="1"/>
        <v>74.21699821655416</v>
      </c>
      <c r="U18" s="30">
        <f t="shared" si="2"/>
        <v>10</v>
      </c>
      <c r="V18" s="145"/>
      <c r="W18" s="27"/>
    </row>
    <row r="19" spans="1:23" x14ac:dyDescent="0.25">
      <c r="A19" s="146">
        <v>17</v>
      </c>
      <c r="B19" s="147" t="s">
        <v>4</v>
      </c>
      <c r="C19" s="5">
        <v>4.176904176904177</v>
      </c>
      <c r="D19" s="5">
        <v>56.139335596238382</v>
      </c>
      <c r="E19" s="5">
        <v>85.731707638290757</v>
      </c>
      <c r="F19" s="135">
        <v>100</v>
      </c>
      <c r="G19" s="135">
        <v>97</v>
      </c>
      <c r="H19" s="135">
        <v>89.8</v>
      </c>
      <c r="I19" s="133">
        <v>79.763912310286685</v>
      </c>
      <c r="J19" s="185">
        <v>1.9289766757722211</v>
      </c>
      <c r="K19" s="143">
        <v>10</v>
      </c>
      <c r="L19" s="143">
        <v>20</v>
      </c>
      <c r="M19" s="143">
        <v>20</v>
      </c>
      <c r="N19" s="143">
        <v>10</v>
      </c>
      <c r="O19" s="143">
        <v>10</v>
      </c>
      <c r="P19" s="143">
        <v>10</v>
      </c>
      <c r="Q19" s="143">
        <v>10</v>
      </c>
      <c r="R19" s="143">
        <v>10</v>
      </c>
      <c r="S19" s="144">
        <f t="shared" si="0"/>
        <v>100</v>
      </c>
      <c r="T19" s="25">
        <f t="shared" si="1"/>
        <v>65.641187963202142</v>
      </c>
      <c r="U19" s="30">
        <f t="shared" si="2"/>
        <v>23</v>
      </c>
      <c r="V19" s="145"/>
      <c r="W19" s="27"/>
    </row>
    <row r="20" spans="1:23" x14ac:dyDescent="0.25">
      <c r="A20" s="146">
        <v>18</v>
      </c>
      <c r="B20" s="147" t="s">
        <v>5</v>
      </c>
      <c r="C20" s="5">
        <v>16.377171215880892</v>
      </c>
      <c r="D20" s="5">
        <v>91.061229778623897</v>
      </c>
      <c r="E20" s="5">
        <v>87.016890163028734</v>
      </c>
      <c r="F20" s="135">
        <v>72.156862745098039</v>
      </c>
      <c r="G20" s="135">
        <v>91.1</v>
      </c>
      <c r="H20" s="135">
        <v>96.4</v>
      </c>
      <c r="I20" s="187"/>
      <c r="J20" s="185">
        <v>3.054806828391734</v>
      </c>
      <c r="K20" s="143">
        <v>10</v>
      </c>
      <c r="L20" s="143">
        <v>20</v>
      </c>
      <c r="M20" s="143">
        <v>20</v>
      </c>
      <c r="N20" s="143">
        <v>10</v>
      </c>
      <c r="O20" s="143">
        <v>10</v>
      </c>
      <c r="P20" s="143">
        <v>10</v>
      </c>
      <c r="Q20" s="148">
        <v>0</v>
      </c>
      <c r="R20" s="143">
        <v>10</v>
      </c>
      <c r="S20" s="144">
        <f t="shared" si="0"/>
        <v>90</v>
      </c>
      <c r="T20" s="25">
        <f t="shared" si="1"/>
        <v>70.582786741408427</v>
      </c>
      <c r="U20" s="30">
        <f t="shared" si="2"/>
        <v>16</v>
      </c>
      <c r="V20" s="145"/>
      <c r="W20" s="27"/>
    </row>
    <row r="21" spans="1:23" x14ac:dyDescent="0.25">
      <c r="A21" s="146">
        <v>19</v>
      </c>
      <c r="B21" s="147" t="s">
        <v>6</v>
      </c>
      <c r="C21" s="5">
        <v>30.208333333333332</v>
      </c>
      <c r="D21" s="5">
        <v>88.811910744048362</v>
      </c>
      <c r="E21" s="5">
        <v>97.819526693313563</v>
      </c>
      <c r="F21" s="135">
        <v>82.427667077367545</v>
      </c>
      <c r="G21" s="135">
        <v>97</v>
      </c>
      <c r="H21" s="135">
        <v>98.8</v>
      </c>
      <c r="I21" s="5">
        <v>82.608695652173907</v>
      </c>
      <c r="J21" s="185">
        <v>8.7610951368921111</v>
      </c>
      <c r="K21" s="143">
        <v>10</v>
      </c>
      <c r="L21" s="143">
        <v>20</v>
      </c>
      <c r="M21" s="143">
        <v>20</v>
      </c>
      <c r="N21" s="143">
        <v>10</v>
      </c>
      <c r="O21" s="143">
        <v>10</v>
      </c>
      <c r="P21" s="143">
        <v>10</v>
      </c>
      <c r="Q21" s="143">
        <v>10</v>
      </c>
      <c r="R21" s="143">
        <v>10</v>
      </c>
      <c r="S21" s="144">
        <f t="shared" si="0"/>
        <v>100</v>
      </c>
      <c r="T21" s="25">
        <f t="shared" si="1"/>
        <v>77.306866607449081</v>
      </c>
      <c r="U21" s="30">
        <f t="shared" si="2"/>
        <v>5</v>
      </c>
      <c r="V21" s="145"/>
      <c r="W21" s="27"/>
    </row>
    <row r="22" spans="1:23" x14ac:dyDescent="0.25">
      <c r="A22" s="146">
        <v>20</v>
      </c>
      <c r="B22" s="147" t="s">
        <v>7</v>
      </c>
      <c r="C22" s="5">
        <v>23.74429223744292</v>
      </c>
      <c r="D22" s="5">
        <v>98.302352604174715</v>
      </c>
      <c r="E22" s="5">
        <v>87.189337637970254</v>
      </c>
      <c r="F22" s="135">
        <v>96.923721709974856</v>
      </c>
      <c r="G22" s="135">
        <v>93.4</v>
      </c>
      <c r="H22" s="135">
        <v>98.8</v>
      </c>
      <c r="I22" s="5">
        <v>86.970684039087956</v>
      </c>
      <c r="J22" s="185">
        <v>6.2835968895151613</v>
      </c>
      <c r="K22" s="143">
        <v>10</v>
      </c>
      <c r="L22" s="143">
        <v>20</v>
      </c>
      <c r="M22" s="143">
        <v>20</v>
      </c>
      <c r="N22" s="143">
        <v>10</v>
      </c>
      <c r="O22" s="143">
        <v>10</v>
      </c>
      <c r="P22" s="143">
        <v>10</v>
      </c>
      <c r="Q22" s="143">
        <v>10</v>
      </c>
      <c r="R22" s="143">
        <v>10</v>
      </c>
      <c r="S22" s="144">
        <f t="shared" si="0"/>
        <v>100</v>
      </c>
      <c r="T22" s="25">
        <f t="shared" si="1"/>
        <v>77.710567536031078</v>
      </c>
      <c r="U22" s="30">
        <f t="shared" si="2"/>
        <v>3</v>
      </c>
      <c r="V22" s="145"/>
      <c r="W22" s="27"/>
    </row>
    <row r="23" spans="1:23" x14ac:dyDescent="0.25">
      <c r="A23" s="146">
        <v>21</v>
      </c>
      <c r="B23" s="147" t="s">
        <v>8</v>
      </c>
      <c r="C23" s="5">
        <v>6.3186813186813184</v>
      </c>
      <c r="D23" s="5">
        <v>83.255184706834257</v>
      </c>
      <c r="E23" s="5">
        <v>63.883610896733046</v>
      </c>
      <c r="F23" s="135">
        <v>96.860229574611751</v>
      </c>
      <c r="G23" s="135">
        <v>93.7</v>
      </c>
      <c r="H23" s="135">
        <v>94.1</v>
      </c>
      <c r="I23" s="5">
        <v>74.89597780859917</v>
      </c>
      <c r="J23" s="185">
        <v>0.84180268966225236</v>
      </c>
      <c r="K23" s="143">
        <v>10</v>
      </c>
      <c r="L23" s="143">
        <v>20</v>
      </c>
      <c r="M23" s="143">
        <v>20</v>
      </c>
      <c r="N23" s="143">
        <v>10</v>
      </c>
      <c r="O23" s="143">
        <v>10</v>
      </c>
      <c r="P23" s="143">
        <v>10</v>
      </c>
      <c r="Q23" s="143">
        <v>10</v>
      </c>
      <c r="R23" s="143">
        <v>10</v>
      </c>
      <c r="S23" s="144">
        <f t="shared" si="0"/>
        <v>100</v>
      </c>
      <c r="T23" s="25">
        <f t="shared" si="1"/>
        <v>66.099428259868915</v>
      </c>
      <c r="U23" s="30">
        <f t="shared" si="2"/>
        <v>22</v>
      </c>
      <c r="V23" s="145"/>
      <c r="W23" s="27"/>
    </row>
    <row r="24" spans="1:23" x14ac:dyDescent="0.25">
      <c r="A24" s="146">
        <v>22</v>
      </c>
      <c r="B24" s="147" t="s">
        <v>9</v>
      </c>
      <c r="C24" s="5">
        <v>9.3896713615023462</v>
      </c>
      <c r="D24" s="5">
        <v>77.429867341021989</v>
      </c>
      <c r="E24" s="5">
        <v>78.728911318317614</v>
      </c>
      <c r="F24" s="135">
        <v>91.074620196604101</v>
      </c>
      <c r="G24" s="135">
        <v>90.3</v>
      </c>
      <c r="H24" s="135">
        <v>93.3</v>
      </c>
      <c r="I24" s="133">
        <v>76.984126984126988</v>
      </c>
      <c r="J24" s="185">
        <v>3.6699107866991079</v>
      </c>
      <c r="K24" s="143">
        <v>10</v>
      </c>
      <c r="L24" s="143">
        <v>20</v>
      </c>
      <c r="M24" s="143">
        <v>20</v>
      </c>
      <c r="N24" s="143">
        <v>10</v>
      </c>
      <c r="O24" s="143">
        <v>10</v>
      </c>
      <c r="P24" s="143">
        <v>10</v>
      </c>
      <c r="Q24" s="143">
        <v>10</v>
      </c>
      <c r="R24" s="143">
        <v>10</v>
      </c>
      <c r="S24" s="144">
        <f t="shared" si="0"/>
        <v>100</v>
      </c>
      <c r="T24" s="25">
        <f t="shared" si="1"/>
        <v>67.70358866476117</v>
      </c>
      <c r="U24" s="30">
        <f t="shared" si="2"/>
        <v>19</v>
      </c>
      <c r="V24" s="145"/>
      <c r="W24" s="27"/>
    </row>
    <row r="25" spans="1:23" x14ac:dyDescent="0.25">
      <c r="A25" s="146">
        <v>23</v>
      </c>
      <c r="B25" s="147" t="s">
        <v>10</v>
      </c>
      <c r="C25" s="5">
        <v>1.6260162601626018</v>
      </c>
      <c r="D25" s="5">
        <v>77.474874244439022</v>
      </c>
      <c r="E25" s="5">
        <v>75.358014823540515</v>
      </c>
      <c r="F25" s="135">
        <v>97.442143727162005</v>
      </c>
      <c r="G25" s="135">
        <v>89</v>
      </c>
      <c r="H25" s="135">
        <v>77.5</v>
      </c>
      <c r="I25" s="5">
        <v>66.006600660065999</v>
      </c>
      <c r="J25" s="185">
        <v>0.2071031990834582</v>
      </c>
      <c r="K25" s="143">
        <v>10</v>
      </c>
      <c r="L25" s="143">
        <v>20</v>
      </c>
      <c r="M25" s="143">
        <v>20</v>
      </c>
      <c r="N25" s="143">
        <v>10</v>
      </c>
      <c r="O25" s="143">
        <v>10</v>
      </c>
      <c r="P25" s="143">
        <v>10</v>
      </c>
      <c r="Q25" s="143">
        <v>10</v>
      </c>
      <c r="R25" s="143">
        <v>10</v>
      </c>
      <c r="S25" s="144">
        <f t="shared" si="0"/>
        <v>100</v>
      </c>
      <c r="T25" s="25">
        <f t="shared" si="1"/>
        <v>63.744764198243331</v>
      </c>
      <c r="U25" s="30">
        <f t="shared" si="2"/>
        <v>27</v>
      </c>
      <c r="V25" s="145"/>
      <c r="W25" s="27"/>
    </row>
    <row r="26" spans="1:23" x14ac:dyDescent="0.25">
      <c r="A26" s="146">
        <v>24</v>
      </c>
      <c r="B26" s="147" t="s">
        <v>11</v>
      </c>
      <c r="C26" s="5">
        <v>16.927083333333336</v>
      </c>
      <c r="D26" s="5">
        <v>94.040991814241409</v>
      </c>
      <c r="E26" s="5">
        <v>84.437103557858634</v>
      </c>
      <c r="F26" s="135">
        <v>89.049060210258048</v>
      </c>
      <c r="G26" s="135">
        <v>89.6</v>
      </c>
      <c r="H26" s="135">
        <v>94.2</v>
      </c>
      <c r="I26" s="5">
        <v>58.687943262411345</v>
      </c>
      <c r="J26" s="185">
        <v>4.1616885702907203</v>
      </c>
      <c r="K26" s="143">
        <v>10</v>
      </c>
      <c r="L26" s="143">
        <v>20</v>
      </c>
      <c r="M26" s="143">
        <v>20</v>
      </c>
      <c r="N26" s="143">
        <v>10</v>
      </c>
      <c r="O26" s="143">
        <v>10</v>
      </c>
      <c r="P26" s="143">
        <v>10</v>
      </c>
      <c r="Q26" s="143">
        <v>10</v>
      </c>
      <c r="R26" s="143">
        <v>10</v>
      </c>
      <c r="S26" s="144">
        <f t="shared" si="0"/>
        <v>100</v>
      </c>
      <c r="T26" s="25">
        <f t="shared" si="1"/>
        <v>70.958196612049349</v>
      </c>
      <c r="U26" s="30">
        <f t="shared" si="2"/>
        <v>15</v>
      </c>
      <c r="V26" s="145"/>
      <c r="W26" s="27"/>
    </row>
    <row r="27" spans="1:23" x14ac:dyDescent="0.25">
      <c r="A27" s="146">
        <v>25</v>
      </c>
      <c r="B27" s="147" t="s">
        <v>12</v>
      </c>
      <c r="C27" s="5">
        <v>5.3370786516853927</v>
      </c>
      <c r="D27" s="5">
        <v>89.590500618582169</v>
      </c>
      <c r="E27" s="5">
        <v>74.207525686400842</v>
      </c>
      <c r="F27" s="135">
        <v>91.356289529163732</v>
      </c>
      <c r="G27" s="135">
        <v>98.5</v>
      </c>
      <c r="H27" s="135">
        <v>92</v>
      </c>
      <c r="I27" s="5">
        <v>76.836158192090394</v>
      </c>
      <c r="J27" s="185">
        <v>0.76974010925343483</v>
      </c>
      <c r="K27" s="143">
        <v>10</v>
      </c>
      <c r="L27" s="143">
        <v>20</v>
      </c>
      <c r="M27" s="143">
        <v>20</v>
      </c>
      <c r="N27" s="143">
        <v>10</v>
      </c>
      <c r="O27" s="143">
        <v>10</v>
      </c>
      <c r="P27" s="143">
        <v>10</v>
      </c>
      <c r="Q27" s="143">
        <v>10</v>
      </c>
      <c r="R27" s="143">
        <v>10</v>
      </c>
      <c r="S27" s="144">
        <f t="shared" si="0"/>
        <v>100</v>
      </c>
      <c r="T27" s="25">
        <f t="shared" si="1"/>
        <v>69.239531909215899</v>
      </c>
      <c r="U27" s="30">
        <f t="shared" si="2"/>
        <v>17</v>
      </c>
      <c r="V27" s="145"/>
      <c r="W27" s="27"/>
    </row>
    <row r="28" spans="1:23" x14ac:dyDescent="0.25">
      <c r="A28" s="146">
        <v>26</v>
      </c>
      <c r="B28" s="147" t="s">
        <v>13</v>
      </c>
      <c r="C28" s="5">
        <v>47.285067873303163</v>
      </c>
      <c r="D28" s="5">
        <v>75.780127610047003</v>
      </c>
      <c r="E28" s="5">
        <v>96.497389604336348</v>
      </c>
      <c r="F28" s="135">
        <v>82.696120079297657</v>
      </c>
      <c r="G28" s="135">
        <v>97.6</v>
      </c>
      <c r="H28" s="135">
        <v>98.3</v>
      </c>
      <c r="I28" s="133">
        <v>92.168674698795186</v>
      </c>
      <c r="J28" s="185">
        <v>13.494184786534714</v>
      </c>
      <c r="K28" s="143">
        <v>10</v>
      </c>
      <c r="L28" s="143">
        <v>20</v>
      </c>
      <c r="M28" s="143">
        <v>20</v>
      </c>
      <c r="N28" s="143">
        <v>10</v>
      </c>
      <c r="O28" s="143">
        <v>10</v>
      </c>
      <c r="P28" s="143">
        <v>10</v>
      </c>
      <c r="Q28" s="143">
        <v>10</v>
      </c>
      <c r="R28" s="143">
        <v>10</v>
      </c>
      <c r="S28" s="144">
        <f t="shared" si="0"/>
        <v>100</v>
      </c>
      <c r="T28" s="25">
        <f t="shared" si="1"/>
        <v>77.609908186669742</v>
      </c>
      <c r="U28" s="30">
        <f t="shared" si="2"/>
        <v>4</v>
      </c>
      <c r="V28" s="145"/>
      <c r="W28" s="27"/>
    </row>
    <row r="29" spans="1:23" x14ac:dyDescent="0.25">
      <c r="A29" s="146">
        <v>27</v>
      </c>
      <c r="B29" s="147" t="s">
        <v>14</v>
      </c>
      <c r="C29" s="5">
        <v>37.740384615384613</v>
      </c>
      <c r="D29" s="5">
        <v>88.838420172813869</v>
      </c>
      <c r="E29" s="5">
        <v>98.942704233482928</v>
      </c>
      <c r="F29" s="135">
        <v>77.216916780354708</v>
      </c>
      <c r="G29" s="135">
        <v>95.1</v>
      </c>
      <c r="H29" s="135">
        <v>99.7</v>
      </c>
      <c r="I29" s="5">
        <v>88.761174968071515</v>
      </c>
      <c r="J29" s="185">
        <v>17.767106842737096</v>
      </c>
      <c r="K29" s="143">
        <v>10</v>
      </c>
      <c r="L29" s="143">
        <v>20</v>
      </c>
      <c r="M29" s="143">
        <v>20</v>
      </c>
      <c r="N29" s="143">
        <v>10</v>
      </c>
      <c r="O29" s="143">
        <v>10</v>
      </c>
      <c r="P29" s="143">
        <v>10</v>
      </c>
      <c r="Q29" s="143">
        <v>10</v>
      </c>
      <c r="R29" s="143">
        <v>10</v>
      </c>
      <c r="S29" s="144">
        <f t="shared" si="0"/>
        <v>100</v>
      </c>
      <c r="T29" s="25">
        <f t="shared" si="1"/>
        <v>79.184783201914144</v>
      </c>
      <c r="U29" s="30">
        <f t="shared" si="2"/>
        <v>1</v>
      </c>
      <c r="V29" s="145"/>
      <c r="W29" s="27"/>
    </row>
    <row r="30" spans="1:23" s="27" customFormat="1" ht="15" customHeight="1" thickBot="1" x14ac:dyDescent="0.3">
      <c r="A30" s="33">
        <v>28</v>
      </c>
      <c r="B30" s="149" t="s">
        <v>15</v>
      </c>
      <c r="C30" s="134">
        <v>19.658119658119659</v>
      </c>
      <c r="D30" s="134">
        <v>91.194830029435209</v>
      </c>
      <c r="E30" s="134">
        <v>93.294903453114955</v>
      </c>
      <c r="F30" s="153">
        <v>88.894558612051767</v>
      </c>
      <c r="G30" s="153">
        <v>90</v>
      </c>
      <c r="H30" s="153">
        <v>98.8</v>
      </c>
      <c r="I30" s="153">
        <v>79.06295754026354</v>
      </c>
      <c r="J30" s="188">
        <v>7.5583809401085293</v>
      </c>
      <c r="K30" s="143">
        <v>10</v>
      </c>
      <c r="L30" s="143">
        <v>20</v>
      </c>
      <c r="M30" s="143">
        <v>20</v>
      </c>
      <c r="N30" s="143">
        <v>10</v>
      </c>
      <c r="O30" s="143">
        <v>10</v>
      </c>
      <c r="P30" s="143">
        <v>10</v>
      </c>
      <c r="Q30" s="143">
        <v>10</v>
      </c>
      <c r="R30" s="143">
        <v>10</v>
      </c>
      <c r="S30" s="144">
        <f t="shared" si="0"/>
        <v>100</v>
      </c>
      <c r="T30" s="189">
        <f t="shared" si="1"/>
        <v>75.295348371564373</v>
      </c>
      <c r="U30" s="35">
        <f t="shared" si="2"/>
        <v>7</v>
      </c>
      <c r="V30" s="145"/>
    </row>
    <row r="31" spans="1:23" s="27" customFormat="1" ht="15" customHeight="1" x14ac:dyDescent="0.25">
      <c r="A31" s="137"/>
      <c r="B31" s="145"/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</row>
    <row r="32" spans="1:23" x14ac:dyDescent="0.25">
      <c r="A32" s="143"/>
      <c r="B32" s="13" t="s">
        <v>67</v>
      </c>
      <c r="C32" s="13"/>
      <c r="D32" s="13"/>
      <c r="E32" s="13"/>
      <c r="F32" s="13"/>
      <c r="G32" s="13"/>
      <c r="H32" s="13"/>
      <c r="I32" s="13"/>
      <c r="J32" s="13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27"/>
    </row>
    <row r="33" spans="1:23" x14ac:dyDescent="0.25">
      <c r="A33" s="143"/>
      <c r="B33" s="36" t="s">
        <v>28</v>
      </c>
      <c r="C33" s="5">
        <f t="shared" ref="C33:J33" si="3">AVERAGE(C3:C30)</f>
        <v>15.791017961482185</v>
      </c>
      <c r="D33" s="5">
        <f t="shared" si="3"/>
        <v>84.338946101616699</v>
      </c>
      <c r="E33" s="5">
        <f t="shared" si="3"/>
        <v>85.981931275270242</v>
      </c>
      <c r="F33" s="5">
        <f t="shared" si="3"/>
        <v>85.811215262238917</v>
      </c>
      <c r="G33" s="5">
        <f t="shared" si="3"/>
        <v>91.982142857142847</v>
      </c>
      <c r="H33" s="5">
        <f t="shared" si="3"/>
        <v>92.635714285714272</v>
      </c>
      <c r="I33" s="5">
        <f>AVERAGE(I3:I30)</f>
        <v>72.551036890681388</v>
      </c>
      <c r="J33" s="5">
        <f t="shared" si="3"/>
        <v>5.0701645391248009</v>
      </c>
      <c r="K33" s="145"/>
      <c r="L33" s="145"/>
      <c r="M33" s="145"/>
      <c r="N33" s="145"/>
      <c r="O33" s="145"/>
      <c r="P33" s="145"/>
      <c r="Q33" s="145"/>
      <c r="R33" s="145"/>
      <c r="S33" s="145"/>
      <c r="T33" s="5">
        <f>AVERAGE(T3:T30)</f>
        <v>70.659508286560893</v>
      </c>
      <c r="U33" s="145"/>
      <c r="V33" s="145"/>
      <c r="W33" s="27"/>
    </row>
    <row r="34" spans="1:23" x14ac:dyDescent="0.25">
      <c r="A34" s="143"/>
      <c r="B34" s="36" t="s">
        <v>32</v>
      </c>
      <c r="C34" s="5">
        <f t="shared" ref="C34:J34" si="4">STDEV(C3:C30)</f>
        <v>11.083289657656378</v>
      </c>
      <c r="D34" s="5">
        <f t="shared" si="4"/>
        <v>10.008592337525048</v>
      </c>
      <c r="E34" s="5">
        <f t="shared" si="4"/>
        <v>8.8341403155563754</v>
      </c>
      <c r="F34" s="5">
        <f t="shared" si="4"/>
        <v>11.681371822634663</v>
      </c>
      <c r="G34" s="5">
        <f t="shared" si="4"/>
        <v>5.2335140500594166</v>
      </c>
      <c r="H34" s="5">
        <f t="shared" si="4"/>
        <v>8.3478635228916751</v>
      </c>
      <c r="I34" s="5">
        <f>STDEV(I3:I30)</f>
        <v>13.114187004401597</v>
      </c>
      <c r="J34" s="5">
        <f t="shared" si="4"/>
        <v>5.0131834048445851</v>
      </c>
      <c r="K34" s="145"/>
      <c r="L34" s="145"/>
      <c r="M34" s="145"/>
      <c r="N34" s="145"/>
      <c r="O34" s="145"/>
      <c r="P34" s="145"/>
      <c r="Q34" s="145"/>
      <c r="R34" s="145"/>
      <c r="S34" s="145"/>
      <c r="T34" s="5">
        <f>STDEV(T3:T30)</f>
        <v>5.4785729824326781</v>
      </c>
      <c r="U34" s="145"/>
      <c r="V34" s="145"/>
      <c r="W34" s="27"/>
    </row>
    <row r="35" spans="1:23" x14ac:dyDescent="0.25">
      <c r="A35" s="143"/>
      <c r="B35" s="36" t="s">
        <v>29</v>
      </c>
      <c r="C35" s="37">
        <f t="shared" ref="C35:J35" si="5">COUNT(C3:C30)</f>
        <v>28</v>
      </c>
      <c r="D35" s="37">
        <f t="shared" si="5"/>
        <v>28</v>
      </c>
      <c r="E35" s="37">
        <f t="shared" si="5"/>
        <v>28</v>
      </c>
      <c r="F35" s="37">
        <f t="shared" si="5"/>
        <v>28</v>
      </c>
      <c r="G35" s="37">
        <f t="shared" si="5"/>
        <v>28</v>
      </c>
      <c r="H35" s="37">
        <f t="shared" si="5"/>
        <v>28</v>
      </c>
      <c r="I35" s="37">
        <f>COUNT(I3:I30)</f>
        <v>27</v>
      </c>
      <c r="J35" s="37">
        <f t="shared" si="5"/>
        <v>27</v>
      </c>
      <c r="K35" s="145"/>
      <c r="L35" s="145"/>
      <c r="M35" s="145"/>
      <c r="N35" s="145"/>
      <c r="O35" s="145"/>
      <c r="P35" s="145"/>
      <c r="Q35" s="145"/>
      <c r="R35" s="145"/>
      <c r="S35" s="145"/>
      <c r="T35" s="37">
        <f>COUNT(T3:T30)</f>
        <v>28</v>
      </c>
      <c r="U35" s="145"/>
      <c r="V35" s="145"/>
      <c r="W35" s="27"/>
    </row>
    <row r="36" spans="1:23" x14ac:dyDescent="0.25">
      <c r="B36" s="36" t="s">
        <v>30</v>
      </c>
      <c r="C36" s="1">
        <f t="shared" ref="C36:J36" si="6">MIN(C3:C30)</f>
        <v>1.6260162601626018</v>
      </c>
      <c r="D36" s="1">
        <f t="shared" si="6"/>
        <v>56.139335596238382</v>
      </c>
      <c r="E36" s="1">
        <f t="shared" si="6"/>
        <v>63.883610896733046</v>
      </c>
      <c r="F36" s="1">
        <f t="shared" si="6"/>
        <v>60.246629741874798</v>
      </c>
      <c r="G36" s="1">
        <f t="shared" si="6"/>
        <v>77.099999999999994</v>
      </c>
      <c r="H36" s="1">
        <f t="shared" si="6"/>
        <v>62.5</v>
      </c>
      <c r="I36" s="1">
        <f>MIN(I3:I30)</f>
        <v>41.930379746835442</v>
      </c>
      <c r="J36" s="1">
        <f t="shared" si="6"/>
        <v>0.19377967251235348</v>
      </c>
      <c r="K36" s="145"/>
      <c r="L36" s="145"/>
      <c r="M36" s="145"/>
      <c r="N36" s="145"/>
      <c r="O36" s="145"/>
      <c r="P36" s="145"/>
      <c r="Q36" s="145"/>
      <c r="R36" s="145"/>
      <c r="S36" s="145"/>
      <c r="T36" s="1">
        <f>MIN(T3:T30)</f>
        <v>57.740316254604998</v>
      </c>
      <c r="U36" s="145"/>
      <c r="V36" s="145"/>
      <c r="W36" s="27"/>
    </row>
    <row r="37" spans="1:23" x14ac:dyDescent="0.25">
      <c r="B37" s="36" t="s">
        <v>31</v>
      </c>
      <c r="C37" s="1">
        <f t="shared" ref="C37:J37" si="7">MAX(C3:C30)</f>
        <v>47.285067873303163</v>
      </c>
      <c r="D37" s="1">
        <f t="shared" si="7"/>
        <v>98.302352604174715</v>
      </c>
      <c r="E37" s="1">
        <f t="shared" si="7"/>
        <v>99.22041292472268</v>
      </c>
      <c r="F37" s="1">
        <f t="shared" si="7"/>
        <v>100</v>
      </c>
      <c r="G37" s="1">
        <f t="shared" si="7"/>
        <v>98.6</v>
      </c>
      <c r="H37" s="1">
        <f t="shared" si="7"/>
        <v>99.8</v>
      </c>
      <c r="I37" s="1">
        <f>MAX(I3:I30)</f>
        <v>92.168674698795186</v>
      </c>
      <c r="J37" s="1">
        <f t="shared" si="7"/>
        <v>19.32163222987484</v>
      </c>
      <c r="K37" s="145"/>
      <c r="L37" s="145"/>
      <c r="M37" s="145"/>
      <c r="N37" s="145"/>
      <c r="O37" s="145"/>
      <c r="P37" s="145"/>
      <c r="Q37" s="145"/>
      <c r="R37" s="145"/>
      <c r="S37" s="145"/>
      <c r="T37" s="1">
        <f>MAX(T3:T30)</f>
        <v>79.184783201914144</v>
      </c>
      <c r="U37" s="145"/>
      <c r="V37" s="145"/>
      <c r="W37" s="27"/>
    </row>
    <row r="38" spans="1:23" x14ac:dyDescent="0.25">
      <c r="B38" s="145"/>
      <c r="C38" s="145"/>
      <c r="D38" s="145"/>
      <c r="E38" s="145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27"/>
    </row>
    <row r="39" spans="1:23" x14ac:dyDescent="0.25">
      <c r="B39" s="9"/>
      <c r="C39" s="9"/>
      <c r="D39" s="9"/>
      <c r="E39" s="9"/>
      <c r="F39" s="9"/>
      <c r="G39" s="81"/>
      <c r="H39" s="81"/>
      <c r="I39" s="81"/>
      <c r="J39" s="81"/>
      <c r="K39" s="145"/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27"/>
    </row>
    <row r="40" spans="1:23" ht="15.75" thickBot="1" x14ac:dyDescent="0.3">
      <c r="F40" s="69"/>
      <c r="G40" s="69"/>
      <c r="H40" s="69"/>
      <c r="I40" s="76"/>
      <c r="J40" s="69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27"/>
    </row>
    <row r="41" spans="1:23" s="139" customFormat="1" ht="75" customHeight="1" thickBot="1" x14ac:dyDescent="0.25">
      <c r="A41" s="203" t="s">
        <v>94</v>
      </c>
      <c r="B41" s="204"/>
      <c r="C41" s="181" t="s">
        <v>82</v>
      </c>
      <c r="D41" s="181" t="s">
        <v>83</v>
      </c>
      <c r="E41" s="181" t="s">
        <v>84</v>
      </c>
      <c r="F41" s="181" t="s">
        <v>85</v>
      </c>
      <c r="G41" s="181" t="s">
        <v>86</v>
      </c>
      <c r="H41" s="181" t="s">
        <v>95</v>
      </c>
      <c r="I41" s="181" t="s">
        <v>88</v>
      </c>
      <c r="J41" s="136" t="s">
        <v>89</v>
      </c>
      <c r="K41" s="205" t="s">
        <v>56</v>
      </c>
      <c r="L41" s="205"/>
      <c r="M41" s="205"/>
      <c r="N41" s="205"/>
      <c r="O41" s="205"/>
      <c r="P41" s="205"/>
      <c r="Q41" s="205"/>
      <c r="R41" s="205"/>
      <c r="S41" s="138"/>
      <c r="T41" s="206" t="s">
        <v>76</v>
      </c>
      <c r="U41" s="207"/>
      <c r="V41" s="57"/>
      <c r="W41" s="38" t="s">
        <v>69</v>
      </c>
    </row>
    <row r="42" spans="1:23" s="139" customFormat="1" ht="15.75" thickBot="1" x14ac:dyDescent="0.25">
      <c r="A42" s="17" t="s">
        <v>47</v>
      </c>
      <c r="B42" s="18" t="s">
        <v>26</v>
      </c>
      <c r="C42" s="140" t="s">
        <v>97</v>
      </c>
      <c r="D42" s="183" t="s">
        <v>91</v>
      </c>
      <c r="E42" s="197" t="s">
        <v>133</v>
      </c>
      <c r="F42" s="183" t="s">
        <v>90</v>
      </c>
      <c r="G42" s="183" t="s">
        <v>91</v>
      </c>
      <c r="H42" s="183" t="s">
        <v>91</v>
      </c>
      <c r="I42" s="183" t="s">
        <v>126</v>
      </c>
      <c r="J42" s="184" t="s">
        <v>123</v>
      </c>
      <c r="K42" s="128" t="s">
        <v>58</v>
      </c>
      <c r="L42" s="128" t="s">
        <v>59</v>
      </c>
      <c r="M42" s="128" t="s">
        <v>60</v>
      </c>
      <c r="N42" s="128" t="s">
        <v>61</v>
      </c>
      <c r="O42" s="128" t="s">
        <v>64</v>
      </c>
      <c r="P42" s="128" t="s">
        <v>65</v>
      </c>
      <c r="Q42" s="128" t="s">
        <v>92</v>
      </c>
      <c r="R42" s="128" t="s">
        <v>93</v>
      </c>
      <c r="S42" s="128"/>
      <c r="T42" s="182" t="s">
        <v>62</v>
      </c>
      <c r="U42" s="19" t="s">
        <v>57</v>
      </c>
      <c r="V42" s="128"/>
      <c r="W42" s="39" t="s">
        <v>74</v>
      </c>
    </row>
    <row r="43" spans="1:23" x14ac:dyDescent="0.25">
      <c r="A43" s="141">
        <v>1</v>
      </c>
      <c r="B43" s="142" t="s">
        <v>27</v>
      </c>
      <c r="C43" s="133">
        <v>16.477272727272727</v>
      </c>
      <c r="D43" s="133">
        <v>93.990557136138705</v>
      </c>
      <c r="E43" s="133">
        <v>89.941840875532904</v>
      </c>
      <c r="F43" s="135">
        <v>77.380165289256198</v>
      </c>
      <c r="G43" s="135">
        <v>94</v>
      </c>
      <c r="H43" s="135">
        <v>98.1</v>
      </c>
      <c r="I43" s="133">
        <v>88.073394495412856</v>
      </c>
      <c r="J43" s="190">
        <v>2.6382216431886656</v>
      </c>
      <c r="K43" s="143">
        <v>10</v>
      </c>
      <c r="L43" s="143">
        <v>20</v>
      </c>
      <c r="M43" s="143">
        <v>20</v>
      </c>
      <c r="N43" s="143">
        <v>10</v>
      </c>
      <c r="O43" s="143">
        <v>10</v>
      </c>
      <c r="P43" s="143">
        <v>10</v>
      </c>
      <c r="Q43" s="143">
        <v>10</v>
      </c>
      <c r="R43" s="143">
        <v>10</v>
      </c>
      <c r="S43" s="144">
        <f t="shared" ref="S43:S70" si="8">SUM(K43:R43)</f>
        <v>100</v>
      </c>
      <c r="T43" s="25">
        <f t="shared" ref="T43:T70" si="9">((C43*K43)+(D43*L43)+(E43*M43)+(F43*N43)+(G43*O43)+(H43*P43)+(I43*Q43)+(J43*R43))/SUM(K43,L43,M43,N43,O43,P43,Q43,R43)</f>
        <v>74.453385017847353</v>
      </c>
      <c r="U43" s="26">
        <f t="shared" ref="U43:U70" si="10">RANK(T43,T$43:T$70)</f>
        <v>12</v>
      </c>
      <c r="V43" s="145"/>
      <c r="W43" s="40">
        <f>T83-T43</f>
        <v>-2.1302024868770388</v>
      </c>
    </row>
    <row r="44" spans="1:23" x14ac:dyDescent="0.25">
      <c r="A44" s="146">
        <v>2</v>
      </c>
      <c r="B44" s="147" t="s">
        <v>17</v>
      </c>
      <c r="C44" s="5">
        <v>2.9411764705882351</v>
      </c>
      <c r="D44" s="5">
        <v>70.629217684555115</v>
      </c>
      <c r="E44" s="5">
        <v>82.37363133158604</v>
      </c>
      <c r="F44" s="135">
        <v>87.345957318905917</v>
      </c>
      <c r="G44" s="135">
        <v>92.3</v>
      </c>
      <c r="H44" s="135">
        <v>69.400000000000006</v>
      </c>
      <c r="I44" s="5">
        <v>71.428571428571431</v>
      </c>
      <c r="J44" s="191"/>
      <c r="K44" s="143">
        <v>10</v>
      </c>
      <c r="L44" s="143">
        <v>20</v>
      </c>
      <c r="M44" s="143">
        <v>20</v>
      </c>
      <c r="N44" s="143">
        <v>10</v>
      </c>
      <c r="O44" s="143">
        <v>10</v>
      </c>
      <c r="P44" s="143">
        <v>10</v>
      </c>
      <c r="Q44" s="143">
        <v>10</v>
      </c>
      <c r="R44" s="148">
        <v>0</v>
      </c>
      <c r="S44" s="144">
        <f t="shared" si="8"/>
        <v>90</v>
      </c>
      <c r="T44" s="25">
        <f t="shared" si="9"/>
        <v>69.935711472260877</v>
      </c>
      <c r="U44" s="30">
        <f t="shared" si="10"/>
        <v>19</v>
      </c>
      <c r="V44" s="145"/>
      <c r="W44" s="40">
        <f t="shared" ref="W44:W70" si="11">T84-T44</f>
        <v>-6.6352299406611692</v>
      </c>
    </row>
    <row r="45" spans="1:23" x14ac:dyDescent="0.25">
      <c r="A45" s="146">
        <v>3</v>
      </c>
      <c r="B45" s="147" t="s">
        <v>18</v>
      </c>
      <c r="C45" s="5">
        <v>5.4216867469879517</v>
      </c>
      <c r="D45" s="5">
        <v>90.480224849047218</v>
      </c>
      <c r="E45" s="5">
        <v>88.39008405102058</v>
      </c>
      <c r="F45" s="135">
        <v>80.257561436672958</v>
      </c>
      <c r="G45" s="135">
        <v>98.6</v>
      </c>
      <c r="H45" s="135">
        <v>97.6</v>
      </c>
      <c r="I45" s="5">
        <v>81.69398907103826</v>
      </c>
      <c r="J45" s="190">
        <v>2.4289796604471339</v>
      </c>
      <c r="K45" s="143">
        <v>10</v>
      </c>
      <c r="L45" s="143">
        <v>20</v>
      </c>
      <c r="M45" s="143">
        <v>20</v>
      </c>
      <c r="N45" s="143">
        <v>10</v>
      </c>
      <c r="O45" s="143">
        <v>10</v>
      </c>
      <c r="P45" s="143">
        <v>10</v>
      </c>
      <c r="Q45" s="143">
        <v>10</v>
      </c>
      <c r="R45" s="143">
        <v>10</v>
      </c>
      <c r="S45" s="144">
        <f t="shared" si="8"/>
        <v>100</v>
      </c>
      <c r="T45" s="25">
        <f t="shared" si="9"/>
        <v>72.374283471528187</v>
      </c>
      <c r="U45" s="30">
        <f t="shared" si="10"/>
        <v>16</v>
      </c>
      <c r="V45" s="145"/>
      <c r="W45" s="40">
        <f t="shared" si="11"/>
        <v>-1.8281128731448035</v>
      </c>
    </row>
    <row r="46" spans="1:23" x14ac:dyDescent="0.25">
      <c r="A46" s="146">
        <v>4</v>
      </c>
      <c r="B46" s="147" t="s">
        <v>19</v>
      </c>
      <c r="C46" s="5">
        <v>28.191489361702125</v>
      </c>
      <c r="D46" s="5">
        <v>86.968830116450462</v>
      </c>
      <c r="E46" s="5">
        <v>99.505201572245412</v>
      </c>
      <c r="F46" s="135">
        <v>75.969116937429632</v>
      </c>
      <c r="G46" s="135">
        <v>98.8</v>
      </c>
      <c r="H46" s="135">
        <v>99.1</v>
      </c>
      <c r="I46" s="5">
        <v>97.348484848484844</v>
      </c>
      <c r="J46" s="190">
        <v>12.515060240963855</v>
      </c>
      <c r="K46" s="143">
        <v>10</v>
      </c>
      <c r="L46" s="143">
        <v>20</v>
      </c>
      <c r="M46" s="143">
        <v>20</v>
      </c>
      <c r="N46" s="143">
        <v>10</v>
      </c>
      <c r="O46" s="143">
        <v>10</v>
      </c>
      <c r="P46" s="143">
        <v>10</v>
      </c>
      <c r="Q46" s="143">
        <v>10</v>
      </c>
      <c r="R46" s="143">
        <v>10</v>
      </c>
      <c r="S46" s="144">
        <f t="shared" si="8"/>
        <v>100</v>
      </c>
      <c r="T46" s="25">
        <f t="shared" si="9"/>
        <v>78.487221476597213</v>
      </c>
      <c r="U46" s="30">
        <f t="shared" si="10"/>
        <v>4</v>
      </c>
      <c r="V46" s="145"/>
      <c r="W46" s="40">
        <f t="shared" si="11"/>
        <v>3.8036379279304811E-3</v>
      </c>
    </row>
    <row r="47" spans="1:23" x14ac:dyDescent="0.25">
      <c r="A47" s="146">
        <v>5</v>
      </c>
      <c r="B47" s="147" t="s">
        <v>16</v>
      </c>
      <c r="C47" s="5">
        <v>18.831168831168831</v>
      </c>
      <c r="D47" s="5">
        <v>96.526372012284696</v>
      </c>
      <c r="E47" s="5">
        <v>96.474447342867947</v>
      </c>
      <c r="F47" s="135">
        <v>86.143372046455752</v>
      </c>
      <c r="G47" s="135">
        <v>92.2</v>
      </c>
      <c r="H47" s="135">
        <v>97.7</v>
      </c>
      <c r="I47" s="133">
        <v>83.908045977011497</v>
      </c>
      <c r="J47" s="190">
        <v>2.339439417347164</v>
      </c>
      <c r="K47" s="143">
        <v>10</v>
      </c>
      <c r="L47" s="143">
        <v>20</v>
      </c>
      <c r="M47" s="143">
        <v>20</v>
      </c>
      <c r="N47" s="143">
        <v>10</v>
      </c>
      <c r="O47" s="143">
        <v>10</v>
      </c>
      <c r="P47" s="143">
        <v>10</v>
      </c>
      <c r="Q47" s="143">
        <v>10</v>
      </c>
      <c r="R47" s="143">
        <v>10</v>
      </c>
      <c r="S47" s="144">
        <f t="shared" si="8"/>
        <v>100</v>
      </c>
      <c r="T47" s="25">
        <f t="shared" si="9"/>
        <v>76.712366498228846</v>
      </c>
      <c r="U47" s="30">
        <f t="shared" si="10"/>
        <v>8</v>
      </c>
      <c r="V47" s="145"/>
      <c r="W47" s="40">
        <f t="shared" si="11"/>
        <v>-3.4017475072786283</v>
      </c>
    </row>
    <row r="48" spans="1:23" x14ac:dyDescent="0.25">
      <c r="A48" s="146">
        <v>6</v>
      </c>
      <c r="B48" s="147" t="s">
        <v>20</v>
      </c>
      <c r="C48" s="5">
        <v>29.411764705882355</v>
      </c>
      <c r="D48" s="5">
        <v>75.310115081768629</v>
      </c>
      <c r="E48" s="5">
        <v>84.352481958932543</v>
      </c>
      <c r="F48" s="135">
        <v>64.78491823768357</v>
      </c>
      <c r="G48" s="135">
        <v>86.9</v>
      </c>
      <c r="H48" s="135">
        <v>95.1</v>
      </c>
      <c r="I48" s="5">
        <v>87.755102040816325</v>
      </c>
      <c r="J48" s="190">
        <v>3.9277297721916731</v>
      </c>
      <c r="K48" s="143">
        <v>10</v>
      </c>
      <c r="L48" s="143">
        <v>20</v>
      </c>
      <c r="M48" s="143">
        <v>20</v>
      </c>
      <c r="N48" s="143">
        <v>10</v>
      </c>
      <c r="O48" s="143">
        <v>10</v>
      </c>
      <c r="P48" s="143">
        <v>10</v>
      </c>
      <c r="Q48" s="143">
        <v>10</v>
      </c>
      <c r="R48" s="143">
        <v>10</v>
      </c>
      <c r="S48" s="144">
        <f t="shared" si="8"/>
        <v>100</v>
      </c>
      <c r="T48" s="25">
        <f t="shared" si="9"/>
        <v>68.720470883797631</v>
      </c>
      <c r="U48" s="30">
        <f t="shared" si="10"/>
        <v>22</v>
      </c>
      <c r="V48" s="145"/>
      <c r="W48" s="40">
        <f t="shared" si="11"/>
        <v>-3.7558348465256159</v>
      </c>
    </row>
    <row r="49" spans="1:23" x14ac:dyDescent="0.25">
      <c r="A49" s="146">
        <v>7</v>
      </c>
      <c r="B49" s="147" t="s">
        <v>21</v>
      </c>
      <c r="C49" s="5">
        <v>20</v>
      </c>
      <c r="D49" s="5">
        <v>93.738178012669948</v>
      </c>
      <c r="E49" s="5">
        <v>91.988408761612547</v>
      </c>
      <c r="F49" s="135">
        <v>89.880412727194241</v>
      </c>
      <c r="G49" s="135">
        <v>93.1</v>
      </c>
      <c r="H49" s="135">
        <v>97.2</v>
      </c>
      <c r="I49" s="5">
        <v>88.452088452088447</v>
      </c>
      <c r="J49" s="190">
        <v>2.0050702926941688</v>
      </c>
      <c r="K49" s="143">
        <v>10</v>
      </c>
      <c r="L49" s="143">
        <v>20</v>
      </c>
      <c r="M49" s="143">
        <v>20</v>
      </c>
      <c r="N49" s="143">
        <v>10</v>
      </c>
      <c r="O49" s="143">
        <v>10</v>
      </c>
      <c r="P49" s="143">
        <v>10</v>
      </c>
      <c r="Q49" s="143">
        <v>10</v>
      </c>
      <c r="R49" s="143">
        <v>10</v>
      </c>
      <c r="S49" s="144">
        <f t="shared" si="8"/>
        <v>100</v>
      </c>
      <c r="T49" s="25">
        <f t="shared" si="9"/>
        <v>76.209074502054193</v>
      </c>
      <c r="U49" s="30">
        <f t="shared" si="10"/>
        <v>10</v>
      </c>
      <c r="V49" s="145"/>
      <c r="W49" s="40">
        <f t="shared" si="11"/>
        <v>-2.314507099658428</v>
      </c>
    </row>
    <row r="50" spans="1:23" x14ac:dyDescent="0.25">
      <c r="A50" s="146">
        <v>8</v>
      </c>
      <c r="B50" s="147" t="s">
        <v>22</v>
      </c>
      <c r="C50" s="5">
        <v>11</v>
      </c>
      <c r="D50" s="5">
        <v>75.144273425923089</v>
      </c>
      <c r="E50" s="5">
        <v>79.236092912112227</v>
      </c>
      <c r="F50" s="135">
        <v>100</v>
      </c>
      <c r="G50" s="135">
        <v>93.8</v>
      </c>
      <c r="H50" s="135">
        <v>86.8</v>
      </c>
      <c r="I50" s="5">
        <v>55.530973451327434</v>
      </c>
      <c r="J50" s="190">
        <v>0.6279569892473118</v>
      </c>
      <c r="K50" s="143">
        <v>10</v>
      </c>
      <c r="L50" s="143">
        <v>20</v>
      </c>
      <c r="M50" s="143">
        <v>20</v>
      </c>
      <c r="N50" s="143">
        <v>10</v>
      </c>
      <c r="O50" s="143">
        <v>10</v>
      </c>
      <c r="P50" s="143">
        <v>10</v>
      </c>
      <c r="Q50" s="143">
        <v>10</v>
      </c>
      <c r="R50" s="143">
        <v>10</v>
      </c>
      <c r="S50" s="144">
        <f t="shared" si="8"/>
        <v>100</v>
      </c>
      <c r="T50" s="25">
        <f t="shared" si="9"/>
        <v>65.651966311664538</v>
      </c>
      <c r="U50" s="30">
        <f t="shared" si="10"/>
        <v>26</v>
      </c>
      <c r="V50" s="145"/>
      <c r="W50" s="40">
        <f t="shared" si="11"/>
        <v>-3.1781451153671867</v>
      </c>
    </row>
    <row r="51" spans="1:23" x14ac:dyDescent="0.25">
      <c r="A51" s="146">
        <v>9</v>
      </c>
      <c r="B51" s="147" t="s">
        <v>23</v>
      </c>
      <c r="C51" s="5">
        <v>24.293785310734464</v>
      </c>
      <c r="D51" s="5">
        <v>82.475853995066274</v>
      </c>
      <c r="E51" s="5">
        <v>75.434855403611408</v>
      </c>
      <c r="F51" s="135">
        <v>100</v>
      </c>
      <c r="G51" s="135">
        <v>94.9</v>
      </c>
      <c r="H51" s="135">
        <v>98.1</v>
      </c>
      <c r="I51" s="133">
        <v>90.681003584229387</v>
      </c>
      <c r="J51" s="190">
        <v>2.5308809132001584</v>
      </c>
      <c r="K51" s="143">
        <v>10</v>
      </c>
      <c r="L51" s="143">
        <v>20</v>
      </c>
      <c r="M51" s="143">
        <v>20</v>
      </c>
      <c r="N51" s="143">
        <v>10</v>
      </c>
      <c r="O51" s="143">
        <v>10</v>
      </c>
      <c r="P51" s="143">
        <v>10</v>
      </c>
      <c r="Q51" s="143">
        <v>10</v>
      </c>
      <c r="R51" s="143">
        <v>10</v>
      </c>
      <c r="S51" s="144">
        <f t="shared" si="8"/>
        <v>100</v>
      </c>
      <c r="T51" s="25">
        <f t="shared" si="9"/>
        <v>72.632708860551929</v>
      </c>
      <c r="U51" s="30">
        <f t="shared" si="10"/>
        <v>15</v>
      </c>
      <c r="V51" s="145"/>
      <c r="W51" s="40">
        <f t="shared" si="11"/>
        <v>-2.3070994346127378</v>
      </c>
    </row>
    <row r="52" spans="1:23" x14ac:dyDescent="0.25">
      <c r="A52" s="146">
        <v>10</v>
      </c>
      <c r="B52" s="147" t="s">
        <v>24</v>
      </c>
      <c r="C52" s="5">
        <v>17.587939698492463</v>
      </c>
      <c r="D52" s="5">
        <v>86.848636492374524</v>
      </c>
      <c r="E52" s="5">
        <v>95.476315072676698</v>
      </c>
      <c r="F52" s="135">
        <v>100</v>
      </c>
      <c r="G52" s="135">
        <v>98</v>
      </c>
      <c r="H52" s="135">
        <v>97.6</v>
      </c>
      <c r="I52" s="5">
        <v>86.516853932584269</v>
      </c>
      <c r="J52" s="190">
        <v>6.9454399495398373</v>
      </c>
      <c r="K52" s="143">
        <v>10</v>
      </c>
      <c r="L52" s="143">
        <v>20</v>
      </c>
      <c r="M52" s="143">
        <v>20</v>
      </c>
      <c r="N52" s="143">
        <v>10</v>
      </c>
      <c r="O52" s="143">
        <v>10</v>
      </c>
      <c r="P52" s="143">
        <v>10</v>
      </c>
      <c r="Q52" s="143">
        <v>10</v>
      </c>
      <c r="R52" s="143">
        <v>10</v>
      </c>
      <c r="S52" s="144">
        <f t="shared" si="8"/>
        <v>100</v>
      </c>
      <c r="T52" s="25">
        <f t="shared" si="9"/>
        <v>77.130013671071907</v>
      </c>
      <c r="U52" s="30">
        <f t="shared" si="10"/>
        <v>6</v>
      </c>
      <c r="V52" s="145"/>
      <c r="W52" s="40">
        <f t="shared" si="11"/>
        <v>-3.1673172497933137</v>
      </c>
    </row>
    <row r="53" spans="1:23" x14ac:dyDescent="0.25">
      <c r="A53" s="146">
        <v>11</v>
      </c>
      <c r="B53" s="147" t="s">
        <v>54</v>
      </c>
      <c r="C53" s="5">
        <v>2.2988505747126435</v>
      </c>
      <c r="D53" s="5">
        <v>73.331298590092501</v>
      </c>
      <c r="E53" s="5">
        <v>75.001720816174426</v>
      </c>
      <c r="F53" s="135">
        <v>87.861078644181006</v>
      </c>
      <c r="G53" s="135">
        <v>84.7</v>
      </c>
      <c r="H53" s="135">
        <v>86.7</v>
      </c>
      <c r="I53" s="5">
        <v>93.333333333333329</v>
      </c>
      <c r="J53" s="190">
        <v>0.19377967251235348</v>
      </c>
      <c r="K53" s="143">
        <v>10</v>
      </c>
      <c r="L53" s="143">
        <v>20</v>
      </c>
      <c r="M53" s="143">
        <v>20</v>
      </c>
      <c r="N53" s="143">
        <v>10</v>
      </c>
      <c r="O53" s="143">
        <v>10</v>
      </c>
      <c r="P53" s="143">
        <v>10</v>
      </c>
      <c r="Q53" s="143">
        <v>10</v>
      </c>
      <c r="R53" s="143">
        <v>10</v>
      </c>
      <c r="S53" s="144">
        <f t="shared" si="8"/>
        <v>100</v>
      </c>
      <c r="T53" s="25">
        <f t="shared" si="9"/>
        <v>65.175308103727318</v>
      </c>
      <c r="U53" s="30">
        <f t="shared" si="10"/>
        <v>27</v>
      </c>
      <c r="V53" s="145"/>
      <c r="W53" s="40">
        <f t="shared" si="11"/>
        <v>-1.7424513717617813</v>
      </c>
    </row>
    <row r="54" spans="1:23" x14ac:dyDescent="0.25">
      <c r="A54" s="146">
        <v>12</v>
      </c>
      <c r="B54" s="147" t="s">
        <v>25</v>
      </c>
      <c r="C54" s="5">
        <v>6.5274151436031342</v>
      </c>
      <c r="D54" s="5">
        <v>82.974210152350679</v>
      </c>
      <c r="E54" s="5">
        <v>81.441074722929258</v>
      </c>
      <c r="F54" s="135">
        <v>100</v>
      </c>
      <c r="G54" s="135">
        <v>93.4</v>
      </c>
      <c r="H54" s="135">
        <v>90.1</v>
      </c>
      <c r="I54" s="5">
        <v>65.517241379310349</v>
      </c>
      <c r="J54" s="190">
        <v>3.5057817481890714</v>
      </c>
      <c r="K54" s="143">
        <v>10</v>
      </c>
      <c r="L54" s="143">
        <v>20</v>
      </c>
      <c r="M54" s="143">
        <v>20</v>
      </c>
      <c r="N54" s="143">
        <v>10</v>
      </c>
      <c r="O54" s="143">
        <v>10</v>
      </c>
      <c r="P54" s="143">
        <v>10</v>
      </c>
      <c r="Q54" s="143">
        <v>10</v>
      </c>
      <c r="R54" s="143">
        <v>10</v>
      </c>
      <c r="S54" s="144">
        <f t="shared" si="8"/>
        <v>100</v>
      </c>
      <c r="T54" s="25">
        <f t="shared" si="9"/>
        <v>68.788100802166241</v>
      </c>
      <c r="U54" s="30">
        <f t="shared" si="10"/>
        <v>21</v>
      </c>
      <c r="V54" s="145"/>
      <c r="W54" s="40">
        <f t="shared" si="11"/>
        <v>-1.6481421850538567</v>
      </c>
    </row>
    <row r="55" spans="1:23" ht="15.75" customHeight="1" x14ac:dyDescent="0.25">
      <c r="A55" s="146">
        <v>13</v>
      </c>
      <c r="B55" s="147" t="s">
        <v>0</v>
      </c>
      <c r="C55" s="5">
        <v>20.394736842105264</v>
      </c>
      <c r="D55" s="5">
        <v>90.469213039183401</v>
      </c>
      <c r="E55" s="5">
        <v>88.848940640197512</v>
      </c>
      <c r="F55" s="135">
        <v>85.715262114688002</v>
      </c>
      <c r="G55" s="135">
        <v>93.9</v>
      </c>
      <c r="H55" s="135">
        <v>94.6</v>
      </c>
      <c r="I55" s="133">
        <v>77.215189873417728</v>
      </c>
      <c r="J55" s="190">
        <v>2.0457280385078223</v>
      </c>
      <c r="K55" s="143">
        <v>10</v>
      </c>
      <c r="L55" s="143">
        <v>20</v>
      </c>
      <c r="M55" s="143">
        <v>20</v>
      </c>
      <c r="N55" s="143">
        <v>10</v>
      </c>
      <c r="O55" s="143">
        <v>10</v>
      </c>
      <c r="P55" s="143">
        <v>10</v>
      </c>
      <c r="Q55" s="143">
        <v>10</v>
      </c>
      <c r="R55" s="143">
        <v>10</v>
      </c>
      <c r="S55" s="144">
        <f t="shared" si="8"/>
        <v>100</v>
      </c>
      <c r="T55" s="25">
        <f t="shared" si="9"/>
        <v>73.250722422748055</v>
      </c>
      <c r="U55" s="30">
        <f t="shared" si="10"/>
        <v>14</v>
      </c>
      <c r="V55" s="145"/>
      <c r="W55" s="40">
        <f t="shared" si="11"/>
        <v>-2.9977558340665666</v>
      </c>
    </row>
    <row r="56" spans="1:23" x14ac:dyDescent="0.25">
      <c r="A56" s="146">
        <v>14</v>
      </c>
      <c r="B56" s="147" t="s">
        <v>1</v>
      </c>
      <c r="C56" s="5">
        <v>14.473684210526317</v>
      </c>
      <c r="D56" s="5">
        <v>70.809895089194598</v>
      </c>
      <c r="E56" s="5">
        <v>76.409998649769889</v>
      </c>
      <c r="F56" s="135">
        <v>67.494584837545119</v>
      </c>
      <c r="G56" s="135">
        <v>84.4</v>
      </c>
      <c r="H56" s="135">
        <v>88.4</v>
      </c>
      <c r="I56" s="5">
        <v>54.077253218884124</v>
      </c>
      <c r="J56" s="190">
        <v>1.9566367001586464</v>
      </c>
      <c r="K56" s="143">
        <v>10</v>
      </c>
      <c r="L56" s="143">
        <v>20</v>
      </c>
      <c r="M56" s="143">
        <v>20</v>
      </c>
      <c r="N56" s="143">
        <v>10</v>
      </c>
      <c r="O56" s="143">
        <v>10</v>
      </c>
      <c r="P56" s="143">
        <v>10</v>
      </c>
      <c r="Q56" s="143">
        <v>10</v>
      </c>
      <c r="R56" s="143">
        <v>10</v>
      </c>
      <c r="S56" s="144">
        <f t="shared" si="8"/>
        <v>100</v>
      </c>
      <c r="T56" s="25">
        <f t="shared" si="9"/>
        <v>60.524194644504313</v>
      </c>
      <c r="U56" s="30">
        <f t="shared" si="10"/>
        <v>28</v>
      </c>
      <c r="V56" s="145"/>
      <c r="W56" s="40">
        <f t="shared" si="11"/>
        <v>-4.2954895087239819</v>
      </c>
    </row>
    <row r="57" spans="1:23" x14ac:dyDescent="0.25">
      <c r="A57" s="146">
        <v>15</v>
      </c>
      <c r="B57" s="147" t="s">
        <v>2</v>
      </c>
      <c r="C57" s="5">
        <v>15.333333333333332</v>
      </c>
      <c r="D57" s="5">
        <v>87.286847559377762</v>
      </c>
      <c r="E57" s="5">
        <v>87.963026026031272</v>
      </c>
      <c r="F57" s="135">
        <v>77.474731269051816</v>
      </c>
      <c r="G57" s="135">
        <v>92</v>
      </c>
      <c r="H57" s="135">
        <v>86.3</v>
      </c>
      <c r="I57" s="5">
        <v>63.728813559322028</v>
      </c>
      <c r="J57" s="190">
        <v>2.2488755622188905</v>
      </c>
      <c r="K57" s="143">
        <v>10</v>
      </c>
      <c r="L57" s="143">
        <v>20</v>
      </c>
      <c r="M57" s="143">
        <v>20</v>
      </c>
      <c r="N57" s="143">
        <v>10</v>
      </c>
      <c r="O57" s="143">
        <v>10</v>
      </c>
      <c r="P57" s="143">
        <v>10</v>
      </c>
      <c r="Q57" s="143">
        <v>10</v>
      </c>
      <c r="R57" s="143">
        <v>0</v>
      </c>
      <c r="S57" s="144">
        <f t="shared" si="8"/>
        <v>90</v>
      </c>
      <c r="T57" s="25">
        <f t="shared" si="9"/>
        <v>76.148513925836141</v>
      </c>
      <c r="U57" s="30">
        <f t="shared" si="10"/>
        <v>11</v>
      </c>
      <c r="V57" s="145"/>
      <c r="W57" s="40">
        <f t="shared" si="11"/>
        <v>-12.761333706624384</v>
      </c>
    </row>
    <row r="58" spans="1:23" x14ac:dyDescent="0.25">
      <c r="A58" s="146">
        <v>16</v>
      </c>
      <c r="B58" s="147" t="s">
        <v>3</v>
      </c>
      <c r="C58" s="5">
        <v>25.786163522012579</v>
      </c>
      <c r="D58" s="5">
        <v>94.886402952369963</v>
      </c>
      <c r="E58" s="5">
        <v>85.209607187658037</v>
      </c>
      <c r="F58" s="135">
        <v>100</v>
      </c>
      <c r="G58" s="135">
        <v>94.9</v>
      </c>
      <c r="H58" s="135">
        <v>99.8</v>
      </c>
      <c r="I58" s="5">
        <v>76.018099547511312</v>
      </c>
      <c r="J58" s="190">
        <v>6.8139963167587485</v>
      </c>
      <c r="K58" s="143">
        <v>10</v>
      </c>
      <c r="L58" s="143">
        <v>20</v>
      </c>
      <c r="M58" s="143">
        <v>20</v>
      </c>
      <c r="N58" s="143">
        <v>10</v>
      </c>
      <c r="O58" s="143">
        <v>10</v>
      </c>
      <c r="P58" s="143">
        <v>10</v>
      </c>
      <c r="Q58" s="143">
        <v>10</v>
      </c>
      <c r="R58" s="143">
        <v>10</v>
      </c>
      <c r="S58" s="144">
        <f t="shared" si="8"/>
        <v>100</v>
      </c>
      <c r="T58" s="25">
        <f t="shared" si="9"/>
        <v>76.351027966633865</v>
      </c>
      <c r="U58" s="30">
        <f t="shared" si="10"/>
        <v>9</v>
      </c>
      <c r="V58" s="145"/>
      <c r="W58" s="40">
        <f t="shared" si="11"/>
        <v>-4.0173372777470888</v>
      </c>
    </row>
    <row r="59" spans="1:23" x14ac:dyDescent="0.25">
      <c r="A59" s="146">
        <v>17</v>
      </c>
      <c r="B59" s="147" t="s">
        <v>4</v>
      </c>
      <c r="C59" s="5">
        <v>1.7964071856287425</v>
      </c>
      <c r="D59" s="5">
        <v>54.692451819318279</v>
      </c>
      <c r="E59" s="5">
        <v>87.995921772175365</v>
      </c>
      <c r="F59" s="135">
        <v>100</v>
      </c>
      <c r="G59" s="135">
        <v>97.2</v>
      </c>
      <c r="H59" s="135">
        <v>92.5</v>
      </c>
      <c r="I59" s="133">
        <v>83.739837398373979</v>
      </c>
      <c r="J59" s="190">
        <v>1.7954350109827144</v>
      </c>
      <c r="K59" s="143">
        <v>10</v>
      </c>
      <c r="L59" s="143">
        <v>20</v>
      </c>
      <c r="M59" s="143">
        <v>20</v>
      </c>
      <c r="N59" s="143">
        <v>10</v>
      </c>
      <c r="O59" s="143">
        <v>10</v>
      </c>
      <c r="P59" s="143">
        <v>10</v>
      </c>
      <c r="Q59" s="143">
        <v>10</v>
      </c>
      <c r="R59" s="143">
        <v>10</v>
      </c>
      <c r="S59" s="144">
        <f t="shared" si="8"/>
        <v>100</v>
      </c>
      <c r="T59" s="25">
        <f t="shared" si="9"/>
        <v>66.240842677797275</v>
      </c>
      <c r="U59" s="30">
        <f t="shared" si="10"/>
        <v>24</v>
      </c>
      <c r="V59" s="145"/>
      <c r="W59" s="40">
        <f t="shared" si="11"/>
        <v>-1.1365683032389029</v>
      </c>
    </row>
    <row r="60" spans="1:23" x14ac:dyDescent="0.25">
      <c r="A60" s="146">
        <v>18</v>
      </c>
      <c r="B60" s="147" t="s">
        <v>5</v>
      </c>
      <c r="C60" s="5">
        <v>20.94240837696335</v>
      </c>
      <c r="D60" s="5">
        <v>91.23308557270822</v>
      </c>
      <c r="E60" s="5">
        <v>84.718763098628898</v>
      </c>
      <c r="F60" s="135">
        <v>74.387127960776183</v>
      </c>
      <c r="G60" s="135">
        <v>91.3</v>
      </c>
      <c r="H60" s="135">
        <v>96.6</v>
      </c>
      <c r="I60" s="187"/>
      <c r="J60" s="190">
        <v>2.7322404371584699</v>
      </c>
      <c r="K60" s="143">
        <v>10</v>
      </c>
      <c r="L60" s="143">
        <v>20</v>
      </c>
      <c r="M60" s="143">
        <v>20</v>
      </c>
      <c r="N60" s="143">
        <v>10</v>
      </c>
      <c r="O60" s="143">
        <v>10</v>
      </c>
      <c r="P60" s="143">
        <v>10</v>
      </c>
      <c r="Q60" s="148">
        <v>0</v>
      </c>
      <c r="R60" s="143">
        <v>10</v>
      </c>
      <c r="S60" s="144">
        <f t="shared" si="8"/>
        <v>90</v>
      </c>
      <c r="T60" s="25">
        <f t="shared" si="9"/>
        <v>70.873941568619131</v>
      </c>
      <c r="U60" s="30">
        <f t="shared" si="10"/>
        <v>17</v>
      </c>
      <c r="V60" s="145"/>
      <c r="W60" s="40">
        <f t="shared" si="11"/>
        <v>-0.59524970891853002</v>
      </c>
    </row>
    <row r="61" spans="1:23" x14ac:dyDescent="0.25">
      <c r="A61" s="146">
        <v>19</v>
      </c>
      <c r="B61" s="147" t="s">
        <v>6</v>
      </c>
      <c r="C61" s="5">
        <v>36.158192090395481</v>
      </c>
      <c r="D61" s="5">
        <v>89.897201599086245</v>
      </c>
      <c r="E61" s="5">
        <v>96.882286422826965</v>
      </c>
      <c r="F61" s="135">
        <v>85.228323942477502</v>
      </c>
      <c r="G61" s="135">
        <v>96.9</v>
      </c>
      <c r="H61" s="135">
        <v>98.6</v>
      </c>
      <c r="I61" s="5">
        <v>91.333333333333329</v>
      </c>
      <c r="J61" s="190">
        <v>8.4393296991722178</v>
      </c>
      <c r="K61" s="143">
        <v>10</v>
      </c>
      <c r="L61" s="143">
        <v>20</v>
      </c>
      <c r="M61" s="143">
        <v>20</v>
      </c>
      <c r="N61" s="143">
        <v>10</v>
      </c>
      <c r="O61" s="143">
        <v>10</v>
      </c>
      <c r="P61" s="143">
        <v>10</v>
      </c>
      <c r="Q61" s="143">
        <v>10</v>
      </c>
      <c r="R61" s="143">
        <v>10</v>
      </c>
      <c r="S61" s="144">
        <f t="shared" si="8"/>
        <v>100</v>
      </c>
      <c r="T61" s="25">
        <f t="shared" si="9"/>
        <v>79.02181551092049</v>
      </c>
      <c r="U61" s="30">
        <f t="shared" si="10"/>
        <v>3</v>
      </c>
      <c r="V61" s="145"/>
      <c r="W61" s="40">
        <f t="shared" si="11"/>
        <v>-3.1334368610603889</v>
      </c>
    </row>
    <row r="62" spans="1:23" x14ac:dyDescent="0.25">
      <c r="A62" s="146">
        <v>20</v>
      </c>
      <c r="B62" s="147" t="s">
        <v>7</v>
      </c>
      <c r="C62" s="5">
        <v>28.999999999999996</v>
      </c>
      <c r="D62" s="5">
        <v>98.441094305263206</v>
      </c>
      <c r="E62" s="5">
        <v>89.225058706276855</v>
      </c>
      <c r="F62" s="135">
        <v>100</v>
      </c>
      <c r="G62" s="135">
        <v>94.6</v>
      </c>
      <c r="H62" s="135">
        <v>99.4</v>
      </c>
      <c r="I62" s="5">
        <v>93.3085501858736</v>
      </c>
      <c r="J62" s="190">
        <v>4.8522516628502892</v>
      </c>
      <c r="K62" s="143">
        <v>10</v>
      </c>
      <c r="L62" s="143">
        <v>20</v>
      </c>
      <c r="M62" s="143">
        <v>20</v>
      </c>
      <c r="N62" s="143">
        <v>10</v>
      </c>
      <c r="O62" s="143">
        <v>10</v>
      </c>
      <c r="P62" s="143">
        <v>10</v>
      </c>
      <c r="Q62" s="143">
        <v>10</v>
      </c>
      <c r="R62" s="143">
        <v>10</v>
      </c>
      <c r="S62" s="144">
        <f t="shared" si="8"/>
        <v>100</v>
      </c>
      <c r="T62" s="25">
        <f t="shared" si="9"/>
        <v>79.649310787180397</v>
      </c>
      <c r="U62" s="30">
        <f t="shared" si="10"/>
        <v>2</v>
      </c>
      <c r="V62" s="145"/>
      <c r="W62" s="40">
        <f t="shared" si="11"/>
        <v>-3.5286575586098792</v>
      </c>
    </row>
    <row r="63" spans="1:23" x14ac:dyDescent="0.25">
      <c r="A63" s="146">
        <v>21</v>
      </c>
      <c r="B63" s="147" t="s">
        <v>8</v>
      </c>
      <c r="C63" s="5">
        <v>7.0063694267515926</v>
      </c>
      <c r="D63" s="5">
        <v>84.341258882380231</v>
      </c>
      <c r="E63" s="5">
        <v>65.21369353981548</v>
      </c>
      <c r="F63" s="135">
        <v>100</v>
      </c>
      <c r="G63" s="135">
        <v>95.5</v>
      </c>
      <c r="H63" s="135">
        <v>95.7</v>
      </c>
      <c r="I63" s="5">
        <v>87.048192771084345</v>
      </c>
      <c r="J63" s="190">
        <v>0.63587011159143458</v>
      </c>
      <c r="K63" s="143">
        <v>10</v>
      </c>
      <c r="L63" s="143">
        <v>20</v>
      </c>
      <c r="M63" s="143">
        <v>20</v>
      </c>
      <c r="N63" s="143">
        <v>10</v>
      </c>
      <c r="O63" s="143">
        <v>10</v>
      </c>
      <c r="P63" s="143">
        <v>10</v>
      </c>
      <c r="Q63" s="143">
        <v>10</v>
      </c>
      <c r="R63" s="143">
        <v>10</v>
      </c>
      <c r="S63" s="144">
        <f t="shared" si="8"/>
        <v>100</v>
      </c>
      <c r="T63" s="25">
        <f t="shared" si="9"/>
        <v>68.500033715381875</v>
      </c>
      <c r="U63" s="30">
        <f t="shared" si="10"/>
        <v>23</v>
      </c>
      <c r="V63" s="145"/>
      <c r="W63" s="40">
        <f t="shared" si="11"/>
        <v>-4.5029405895937487</v>
      </c>
    </row>
    <row r="64" spans="1:23" x14ac:dyDescent="0.25">
      <c r="A64" s="146">
        <v>22</v>
      </c>
      <c r="B64" s="147" t="s">
        <v>9</v>
      </c>
      <c r="C64" s="5">
        <v>13.978494623655912</v>
      </c>
      <c r="D64" s="5">
        <v>77.780543174121917</v>
      </c>
      <c r="E64" s="5">
        <v>78.606055363008352</v>
      </c>
      <c r="F64" s="135">
        <v>97.507233474293344</v>
      </c>
      <c r="G64" s="135">
        <v>92.1</v>
      </c>
      <c r="H64" s="135">
        <v>95.1</v>
      </c>
      <c r="I64" s="133">
        <v>81.61434977578476</v>
      </c>
      <c r="J64" s="190">
        <v>3.4139903211614606</v>
      </c>
      <c r="K64" s="143">
        <v>10</v>
      </c>
      <c r="L64" s="143">
        <v>20</v>
      </c>
      <c r="M64" s="143">
        <v>20</v>
      </c>
      <c r="N64" s="143">
        <v>10</v>
      </c>
      <c r="O64" s="143">
        <v>10</v>
      </c>
      <c r="P64" s="143">
        <v>10</v>
      </c>
      <c r="Q64" s="143">
        <v>10</v>
      </c>
      <c r="R64" s="143">
        <v>10</v>
      </c>
      <c r="S64" s="144">
        <f t="shared" si="8"/>
        <v>100</v>
      </c>
      <c r="T64" s="25">
        <f t="shared" si="9"/>
        <v>69.648726526915596</v>
      </c>
      <c r="U64" s="30">
        <f t="shared" si="10"/>
        <v>20</v>
      </c>
      <c r="V64" s="145"/>
      <c r="W64" s="40">
        <f t="shared" si="11"/>
        <v>-3.2913026210682546</v>
      </c>
    </row>
    <row r="65" spans="1:23" x14ac:dyDescent="0.25">
      <c r="A65" s="146">
        <v>23</v>
      </c>
      <c r="B65" s="147" t="s">
        <v>10</v>
      </c>
      <c r="C65" s="5">
        <v>1.935483870967742</v>
      </c>
      <c r="D65" s="5">
        <v>80.175776320794867</v>
      </c>
      <c r="E65" s="5">
        <v>76.546025136657477</v>
      </c>
      <c r="F65" s="135">
        <v>100</v>
      </c>
      <c r="G65" s="135">
        <v>93</v>
      </c>
      <c r="H65" s="135">
        <v>81.099999999999994</v>
      </c>
      <c r="I65" s="5">
        <v>70.722433460076047</v>
      </c>
      <c r="J65" s="190">
        <v>0.2071031990834582</v>
      </c>
      <c r="K65" s="143">
        <v>10</v>
      </c>
      <c r="L65" s="143">
        <v>20</v>
      </c>
      <c r="M65" s="143">
        <v>20</v>
      </c>
      <c r="N65" s="143">
        <v>10</v>
      </c>
      <c r="O65" s="143">
        <v>10</v>
      </c>
      <c r="P65" s="143">
        <v>10</v>
      </c>
      <c r="Q65" s="143">
        <v>10</v>
      </c>
      <c r="R65" s="143">
        <v>10</v>
      </c>
      <c r="S65" s="144">
        <f t="shared" si="8"/>
        <v>100</v>
      </c>
      <c r="T65" s="25">
        <f t="shared" si="9"/>
        <v>66.040862344503196</v>
      </c>
      <c r="U65" s="30">
        <f t="shared" si="10"/>
        <v>25</v>
      </c>
      <c r="V65" s="145"/>
      <c r="W65" s="132">
        <f t="shared" si="11"/>
        <v>-4.5595211259332515</v>
      </c>
    </row>
    <row r="66" spans="1:23" x14ac:dyDescent="0.25">
      <c r="A66" s="146">
        <v>24</v>
      </c>
      <c r="B66" s="147" t="s">
        <v>11</v>
      </c>
      <c r="C66" s="5">
        <v>21.714285714285715</v>
      </c>
      <c r="D66" s="5">
        <v>94.520754970445992</v>
      </c>
      <c r="E66" s="5">
        <v>84.20674955841946</v>
      </c>
      <c r="F66" s="135">
        <v>96.16570479879833</v>
      </c>
      <c r="G66" s="135">
        <v>94.1</v>
      </c>
      <c r="H66" s="135">
        <v>95.9</v>
      </c>
      <c r="I66" s="5">
        <v>67.916666666666671</v>
      </c>
      <c r="J66" s="190">
        <v>2.7436527436527438</v>
      </c>
      <c r="K66" s="143">
        <v>10</v>
      </c>
      <c r="L66" s="143">
        <v>20</v>
      </c>
      <c r="M66" s="143">
        <v>20</v>
      </c>
      <c r="N66" s="143">
        <v>10</v>
      </c>
      <c r="O66" s="143">
        <v>10</v>
      </c>
      <c r="P66" s="143">
        <v>10</v>
      </c>
      <c r="Q66" s="143">
        <v>10</v>
      </c>
      <c r="R66" s="143">
        <v>10</v>
      </c>
      <c r="S66" s="144">
        <f t="shared" si="8"/>
        <v>100</v>
      </c>
      <c r="T66" s="25">
        <f t="shared" si="9"/>
        <v>73.59953189811344</v>
      </c>
      <c r="U66" s="30">
        <f t="shared" si="10"/>
        <v>13</v>
      </c>
      <c r="V66" s="145"/>
      <c r="W66" s="132">
        <f t="shared" si="11"/>
        <v>-4.5395775598148873</v>
      </c>
    </row>
    <row r="67" spans="1:23" x14ac:dyDescent="0.25">
      <c r="A67" s="146">
        <v>25</v>
      </c>
      <c r="B67" s="147" t="s">
        <v>12</v>
      </c>
      <c r="C67" s="5">
        <v>7.333333333333333</v>
      </c>
      <c r="D67" s="5">
        <v>89.520673411744994</v>
      </c>
      <c r="E67" s="5">
        <v>73.797839198666395</v>
      </c>
      <c r="F67" s="135">
        <v>93.718522663682151</v>
      </c>
      <c r="G67" s="135">
        <v>98.5</v>
      </c>
      <c r="H67" s="135">
        <v>93</v>
      </c>
      <c r="I67" s="5">
        <v>84.615384615384613</v>
      </c>
      <c r="J67" s="190">
        <v>0.74342701722574789</v>
      </c>
      <c r="K67" s="143">
        <v>10</v>
      </c>
      <c r="L67" s="143">
        <v>20</v>
      </c>
      <c r="M67" s="143">
        <v>20</v>
      </c>
      <c r="N67" s="143">
        <v>10</v>
      </c>
      <c r="O67" s="143">
        <v>10</v>
      </c>
      <c r="P67" s="143">
        <v>10</v>
      </c>
      <c r="Q67" s="143">
        <v>10</v>
      </c>
      <c r="R67" s="143">
        <v>10</v>
      </c>
      <c r="S67" s="144">
        <f t="shared" si="8"/>
        <v>100</v>
      </c>
      <c r="T67" s="25">
        <f t="shared" si="9"/>
        <v>70.454769285044861</v>
      </c>
      <c r="U67" s="30">
        <f t="shared" si="10"/>
        <v>18</v>
      </c>
      <c r="V67" s="145"/>
      <c r="W67" s="132">
        <f t="shared" si="11"/>
        <v>-2.1913114543796013</v>
      </c>
    </row>
    <row r="68" spans="1:23" x14ac:dyDescent="0.25">
      <c r="A68" s="146">
        <v>26</v>
      </c>
      <c r="B68" s="147" t="s">
        <v>13</v>
      </c>
      <c r="C68" s="5">
        <v>46.464646464646464</v>
      </c>
      <c r="D68" s="5">
        <v>77.085128682892744</v>
      </c>
      <c r="E68" s="5">
        <v>95.705043763936601</v>
      </c>
      <c r="F68" s="135">
        <v>88.514523492101972</v>
      </c>
      <c r="G68" s="135">
        <v>98.3</v>
      </c>
      <c r="H68" s="135">
        <v>98.6</v>
      </c>
      <c r="I68" s="133">
        <v>95.67099567099568</v>
      </c>
      <c r="J68" s="190">
        <v>9.8267622461170845</v>
      </c>
      <c r="K68" s="143">
        <v>10</v>
      </c>
      <c r="L68" s="143">
        <v>20</v>
      </c>
      <c r="M68" s="143">
        <v>20</v>
      </c>
      <c r="N68" s="143">
        <v>10</v>
      </c>
      <c r="O68" s="143">
        <v>10</v>
      </c>
      <c r="P68" s="143">
        <v>10</v>
      </c>
      <c r="Q68" s="143">
        <v>10</v>
      </c>
      <c r="R68" s="143">
        <v>10</v>
      </c>
      <c r="S68" s="144">
        <f t="shared" si="8"/>
        <v>100</v>
      </c>
      <c r="T68" s="25">
        <f t="shared" si="9"/>
        <v>78.29572727675199</v>
      </c>
      <c r="U68" s="30">
        <f t="shared" si="10"/>
        <v>5</v>
      </c>
      <c r="V68" s="145"/>
      <c r="W68" s="132">
        <f t="shared" si="11"/>
        <v>-1.1416614839454269</v>
      </c>
    </row>
    <row r="69" spans="1:23" x14ac:dyDescent="0.25">
      <c r="A69" s="146">
        <v>27</v>
      </c>
      <c r="B69" s="147" t="s">
        <v>14</v>
      </c>
      <c r="C69" s="5">
        <v>36.269430051813472</v>
      </c>
      <c r="D69" s="5">
        <v>89.660075567017515</v>
      </c>
      <c r="E69" s="5">
        <v>98.442278791553477</v>
      </c>
      <c r="F69" s="135">
        <v>83.676542559198879</v>
      </c>
      <c r="G69" s="135">
        <v>96.9</v>
      </c>
      <c r="H69" s="135">
        <v>99.7</v>
      </c>
      <c r="I69" s="5">
        <v>97.777777777777771</v>
      </c>
      <c r="J69" s="190">
        <v>11.854701619396975</v>
      </c>
      <c r="K69" s="143">
        <v>10</v>
      </c>
      <c r="L69" s="143">
        <v>20</v>
      </c>
      <c r="M69" s="143">
        <v>20</v>
      </c>
      <c r="N69" s="143">
        <v>10</v>
      </c>
      <c r="O69" s="143">
        <v>10</v>
      </c>
      <c r="P69" s="143">
        <v>10</v>
      </c>
      <c r="Q69" s="143">
        <v>10</v>
      </c>
      <c r="R69" s="143">
        <v>10</v>
      </c>
      <c r="S69" s="144">
        <f t="shared" si="8"/>
        <v>100</v>
      </c>
      <c r="T69" s="25">
        <f t="shared" si="9"/>
        <v>80.238316072532911</v>
      </c>
      <c r="U69" s="30">
        <f t="shared" si="10"/>
        <v>1</v>
      </c>
      <c r="V69" s="145"/>
      <c r="W69" s="132">
        <f t="shared" si="11"/>
        <v>-1.9095649778447097</v>
      </c>
    </row>
    <row r="70" spans="1:23" s="27" customFormat="1" ht="15" customHeight="1" thickBot="1" x14ac:dyDescent="0.3">
      <c r="A70" s="33">
        <v>28</v>
      </c>
      <c r="B70" s="149" t="s">
        <v>15</v>
      </c>
      <c r="C70" s="134">
        <v>19.282511210762333</v>
      </c>
      <c r="D70" s="134">
        <v>91.463233040089648</v>
      </c>
      <c r="E70" s="134">
        <v>94.772909609062438</v>
      </c>
      <c r="F70" s="134">
        <v>90.933259992665938</v>
      </c>
      <c r="G70" s="134">
        <v>91.7</v>
      </c>
      <c r="H70" s="134">
        <v>99</v>
      </c>
      <c r="I70" s="134">
        <v>87.962962962962962</v>
      </c>
      <c r="J70" s="192">
        <v>6.3174318138329983</v>
      </c>
      <c r="K70" s="143">
        <v>10</v>
      </c>
      <c r="L70" s="143">
        <v>20</v>
      </c>
      <c r="M70" s="143">
        <v>20</v>
      </c>
      <c r="N70" s="143">
        <v>10</v>
      </c>
      <c r="O70" s="143">
        <v>10</v>
      </c>
      <c r="P70" s="143">
        <v>10</v>
      </c>
      <c r="Q70" s="143">
        <v>10</v>
      </c>
      <c r="R70" s="143">
        <v>10</v>
      </c>
      <c r="S70" s="144">
        <f t="shared" si="8"/>
        <v>100</v>
      </c>
      <c r="T70" s="189">
        <f t="shared" si="9"/>
        <v>76.766845127852832</v>
      </c>
      <c r="U70" s="35">
        <f t="shared" si="10"/>
        <v>7</v>
      </c>
      <c r="V70" s="145"/>
      <c r="W70" s="41">
        <f t="shared" si="11"/>
        <v>-2.793943505525732</v>
      </c>
    </row>
    <row r="71" spans="1:23" s="27" customFormat="1" ht="15" customHeight="1" x14ac:dyDescent="0.25">
      <c r="A71" s="137"/>
      <c r="B71" s="145"/>
      <c r="C71" s="145"/>
      <c r="D71" s="145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37"/>
    </row>
    <row r="72" spans="1:23" ht="15.75" thickBot="1" x14ac:dyDescent="0.3">
      <c r="A72" s="143"/>
      <c r="B72" s="13" t="s">
        <v>67</v>
      </c>
      <c r="C72" s="13"/>
      <c r="D72" s="13"/>
      <c r="E72" s="13"/>
      <c r="F72" s="13"/>
      <c r="G72" s="13"/>
      <c r="H72" s="13"/>
      <c r="I72" s="13"/>
      <c r="J72" s="13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37"/>
    </row>
    <row r="73" spans="1:23" ht="15.75" thickBot="1" x14ac:dyDescent="0.3">
      <c r="A73" s="143"/>
      <c r="B73" s="36" t="s">
        <v>28</v>
      </c>
      <c r="C73" s="5">
        <f t="shared" ref="C73:J73" si="12">AVERAGE(C43:C70)</f>
        <v>17.887572493868806</v>
      </c>
      <c r="D73" s="5">
        <f t="shared" si="12"/>
        <v>84.667192983382549</v>
      </c>
      <c r="E73" s="5">
        <f t="shared" si="12"/>
        <v>85.862869724499532</v>
      </c>
      <c r="F73" s="5">
        <f t="shared" si="12"/>
        <v>88.944228562252079</v>
      </c>
      <c r="G73" s="5">
        <f t="shared" si="12"/>
        <v>93.785714285714306</v>
      </c>
      <c r="H73" s="5">
        <f t="shared" si="12"/>
        <v>93.85</v>
      </c>
      <c r="I73" s="5">
        <f>AVERAGE(I43:I70)</f>
        <v>81.592182326357687</v>
      </c>
      <c r="J73" s="5">
        <f t="shared" si="12"/>
        <v>3.9365101036811518</v>
      </c>
      <c r="K73" s="145"/>
      <c r="L73" s="145"/>
      <c r="M73" s="145"/>
      <c r="N73" s="145"/>
      <c r="O73" s="145"/>
      <c r="P73" s="145"/>
      <c r="Q73" s="145"/>
      <c r="R73" s="145"/>
      <c r="S73" s="145"/>
      <c r="T73" s="5">
        <f>AVERAGE(T43:T70)</f>
        <v>72.566992600815439</v>
      </c>
      <c r="U73" s="145"/>
      <c r="V73" s="145"/>
      <c r="W73" s="43">
        <f>T113-T73</f>
        <v>-3.1964513767822353</v>
      </c>
    </row>
    <row r="74" spans="1:23" x14ac:dyDescent="0.25">
      <c r="A74" s="143"/>
      <c r="B74" s="36" t="s">
        <v>32</v>
      </c>
      <c r="C74" s="5">
        <f t="shared" ref="C74:J74" si="13">STDEV(C43:C70)</f>
        <v>11.496903696078986</v>
      </c>
      <c r="D74" s="5">
        <f t="shared" si="13"/>
        <v>9.9587686608573343</v>
      </c>
      <c r="E74" s="5">
        <f t="shared" si="13"/>
        <v>8.706481440069215</v>
      </c>
      <c r="F74" s="5">
        <f t="shared" si="13"/>
        <v>10.683440286753905</v>
      </c>
      <c r="G74" s="5">
        <f t="shared" si="13"/>
        <v>3.7837581049566831</v>
      </c>
      <c r="H74" s="5">
        <f t="shared" si="13"/>
        <v>6.8672869191282242</v>
      </c>
      <c r="I74" s="5">
        <f>STDEV(I43:I70)</f>
        <v>12.207047011183688</v>
      </c>
      <c r="J74" s="5">
        <f t="shared" si="13"/>
        <v>3.427983750474878</v>
      </c>
      <c r="K74" s="145"/>
      <c r="L74" s="145"/>
      <c r="M74" s="145"/>
      <c r="N74" s="145"/>
      <c r="O74" s="145"/>
      <c r="P74" s="145"/>
      <c r="Q74" s="145"/>
      <c r="R74" s="145"/>
      <c r="S74" s="145"/>
      <c r="T74" s="5">
        <f>STDEV(T43:T70)</f>
        <v>5.1575443481358159</v>
      </c>
      <c r="U74" s="145"/>
      <c r="V74" s="145"/>
      <c r="W74" s="27"/>
    </row>
    <row r="75" spans="1:23" x14ac:dyDescent="0.25">
      <c r="A75" s="143"/>
      <c r="B75" s="36" t="s">
        <v>29</v>
      </c>
      <c r="C75" s="37">
        <f t="shared" ref="C75:J75" si="14">COUNT(C43:C70)</f>
        <v>28</v>
      </c>
      <c r="D75" s="37">
        <f t="shared" si="14"/>
        <v>28</v>
      </c>
      <c r="E75" s="37">
        <f t="shared" si="14"/>
        <v>28</v>
      </c>
      <c r="F75" s="37">
        <f t="shared" si="14"/>
        <v>28</v>
      </c>
      <c r="G75" s="37">
        <f t="shared" si="14"/>
        <v>28</v>
      </c>
      <c r="H75" s="37">
        <f t="shared" si="14"/>
        <v>28</v>
      </c>
      <c r="I75" s="37">
        <f>COUNT(I43:I70)</f>
        <v>27</v>
      </c>
      <c r="J75" s="37">
        <f t="shared" si="14"/>
        <v>27</v>
      </c>
      <c r="K75" s="145"/>
      <c r="L75" s="145"/>
      <c r="M75" s="145"/>
      <c r="N75" s="145"/>
      <c r="O75" s="145"/>
      <c r="P75" s="145"/>
      <c r="Q75" s="145"/>
      <c r="R75" s="145"/>
      <c r="S75" s="145"/>
      <c r="T75" s="37">
        <f>COUNT(T43:T70)</f>
        <v>28</v>
      </c>
      <c r="U75" s="145"/>
      <c r="V75" s="145"/>
      <c r="W75" s="27"/>
    </row>
    <row r="76" spans="1:23" x14ac:dyDescent="0.25">
      <c r="B76" s="36" t="s">
        <v>30</v>
      </c>
      <c r="C76" s="1">
        <f t="shared" ref="C76:J76" si="15">MIN(C43:C70)</f>
        <v>1.7964071856287425</v>
      </c>
      <c r="D76" s="1">
        <f t="shared" si="15"/>
        <v>54.692451819318279</v>
      </c>
      <c r="E76" s="1">
        <f t="shared" si="15"/>
        <v>65.21369353981548</v>
      </c>
      <c r="F76" s="1">
        <f t="shared" si="15"/>
        <v>64.78491823768357</v>
      </c>
      <c r="G76" s="1">
        <f t="shared" si="15"/>
        <v>84.4</v>
      </c>
      <c r="H76" s="1">
        <f t="shared" si="15"/>
        <v>69.400000000000006</v>
      </c>
      <c r="I76" s="1">
        <f>MIN(I43:I70)</f>
        <v>54.077253218884124</v>
      </c>
      <c r="J76" s="1">
        <f t="shared" si="15"/>
        <v>0.19377967251235348</v>
      </c>
      <c r="K76" s="145"/>
      <c r="L76" s="145"/>
      <c r="M76" s="145"/>
      <c r="N76" s="145"/>
      <c r="O76" s="145"/>
      <c r="P76" s="145"/>
      <c r="Q76" s="145"/>
      <c r="R76" s="145"/>
      <c r="S76" s="145"/>
      <c r="T76" s="1">
        <f>MIN(T43:T70)</f>
        <v>60.524194644504313</v>
      </c>
      <c r="U76" s="145"/>
      <c r="V76" s="145"/>
      <c r="W76" s="27"/>
    </row>
    <row r="77" spans="1:23" x14ac:dyDescent="0.25">
      <c r="B77" s="36" t="s">
        <v>31</v>
      </c>
      <c r="C77" s="1">
        <f t="shared" ref="C77:J77" si="16">MAX(C43:C70)</f>
        <v>46.464646464646464</v>
      </c>
      <c r="D77" s="1">
        <f t="shared" si="16"/>
        <v>98.441094305263206</v>
      </c>
      <c r="E77" s="1">
        <f t="shared" si="16"/>
        <v>99.505201572245412</v>
      </c>
      <c r="F77" s="1">
        <f t="shared" si="16"/>
        <v>100</v>
      </c>
      <c r="G77" s="1">
        <f t="shared" si="16"/>
        <v>98.8</v>
      </c>
      <c r="H77" s="1">
        <f t="shared" si="16"/>
        <v>99.8</v>
      </c>
      <c r="I77" s="1">
        <f>MAX(I43:I70)</f>
        <v>97.777777777777771</v>
      </c>
      <c r="J77" s="1">
        <f t="shared" si="16"/>
        <v>12.515060240963855</v>
      </c>
      <c r="K77" s="145"/>
      <c r="L77" s="145"/>
      <c r="M77" s="145"/>
      <c r="N77" s="145"/>
      <c r="O77" s="145"/>
      <c r="P77" s="145"/>
      <c r="Q77" s="145"/>
      <c r="R77" s="145"/>
      <c r="S77" s="145"/>
      <c r="T77" s="1">
        <f>MAX(T43:T70)</f>
        <v>80.238316072532911</v>
      </c>
      <c r="U77" s="145"/>
      <c r="V77" s="145"/>
      <c r="W77" s="27"/>
    </row>
    <row r="78" spans="1:23" x14ac:dyDescent="0.25">
      <c r="C78" s="81"/>
      <c r="D78" s="81"/>
      <c r="E78" s="9"/>
      <c r="F78" s="9"/>
      <c r="G78" s="81"/>
      <c r="H78" s="81"/>
      <c r="I78" s="81"/>
      <c r="J78" s="81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27"/>
    </row>
    <row r="79" spans="1:23" x14ac:dyDescent="0.25">
      <c r="C79" s="81"/>
      <c r="D79" s="81"/>
      <c r="E79" s="9"/>
      <c r="F79" s="9"/>
      <c r="G79" s="81"/>
      <c r="H79" s="81"/>
      <c r="I79" s="81"/>
      <c r="J79" s="81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27"/>
    </row>
    <row r="80" spans="1:23" ht="14.1" customHeight="1" thickBot="1" x14ac:dyDescent="0.3">
      <c r="C80" s="69"/>
      <c r="D80" s="69"/>
      <c r="E80" s="76"/>
      <c r="F80" s="69"/>
      <c r="G80" s="69"/>
      <c r="H80" s="69"/>
      <c r="I80" s="76"/>
      <c r="J80" s="69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27"/>
    </row>
    <row r="81" spans="1:23" s="139" customFormat="1" ht="75" customHeight="1" thickBot="1" x14ac:dyDescent="0.3">
      <c r="A81" s="203" t="s">
        <v>96</v>
      </c>
      <c r="B81" s="204"/>
      <c r="C81" s="181" t="s">
        <v>82</v>
      </c>
      <c r="D81" s="181" t="s">
        <v>83</v>
      </c>
      <c r="E81" s="181" t="s">
        <v>84</v>
      </c>
      <c r="F81" s="181" t="s">
        <v>85</v>
      </c>
      <c r="G81" s="181" t="s">
        <v>86</v>
      </c>
      <c r="H81" s="181" t="s">
        <v>95</v>
      </c>
      <c r="I81" s="47" t="s">
        <v>88</v>
      </c>
      <c r="J81" s="136" t="s">
        <v>89</v>
      </c>
      <c r="K81" s="205" t="s">
        <v>56</v>
      </c>
      <c r="L81" s="205"/>
      <c r="M81" s="205"/>
      <c r="N81" s="205"/>
      <c r="O81" s="205"/>
      <c r="P81" s="205"/>
      <c r="Q81" s="205"/>
      <c r="R81" s="205"/>
      <c r="S81" s="138"/>
      <c r="T81" s="206" t="s">
        <v>76</v>
      </c>
      <c r="U81" s="207"/>
      <c r="V81" s="57"/>
      <c r="W81" s="13"/>
    </row>
    <row r="82" spans="1:23" s="139" customFormat="1" ht="15.75" thickBot="1" x14ac:dyDescent="0.25">
      <c r="A82" s="17" t="s">
        <v>47</v>
      </c>
      <c r="B82" s="18" t="s">
        <v>26</v>
      </c>
      <c r="C82" s="140" t="s">
        <v>97</v>
      </c>
      <c r="D82" s="183" t="s">
        <v>91</v>
      </c>
      <c r="E82" s="197" t="s">
        <v>133</v>
      </c>
      <c r="F82" s="183" t="s">
        <v>90</v>
      </c>
      <c r="G82" s="183" t="s">
        <v>91</v>
      </c>
      <c r="H82" s="183" t="s">
        <v>91</v>
      </c>
      <c r="I82" s="53" t="s">
        <v>126</v>
      </c>
      <c r="J82" s="184" t="s">
        <v>123</v>
      </c>
      <c r="K82" s="128" t="s">
        <v>58</v>
      </c>
      <c r="L82" s="128" t="s">
        <v>59</v>
      </c>
      <c r="M82" s="128" t="s">
        <v>60</v>
      </c>
      <c r="N82" s="128" t="s">
        <v>61</v>
      </c>
      <c r="O82" s="128" t="s">
        <v>64</v>
      </c>
      <c r="P82" s="128" t="s">
        <v>65</v>
      </c>
      <c r="Q82" s="128" t="s">
        <v>92</v>
      </c>
      <c r="R82" s="128" t="s">
        <v>93</v>
      </c>
      <c r="S82" s="128"/>
      <c r="T82" s="182" t="s">
        <v>62</v>
      </c>
      <c r="U82" s="19" t="s">
        <v>57</v>
      </c>
      <c r="V82" s="128"/>
      <c r="W82" s="22"/>
    </row>
    <row r="83" spans="1:23" x14ac:dyDescent="0.25">
      <c r="A83" s="141">
        <v>1</v>
      </c>
      <c r="B83" s="142" t="s">
        <v>27</v>
      </c>
      <c r="C83" s="133">
        <v>14.903846153846153</v>
      </c>
      <c r="D83" s="133">
        <v>94.076657195222452</v>
      </c>
      <c r="E83" s="133">
        <v>91.017576714412115</v>
      </c>
      <c r="F83" s="135">
        <v>75.720558188062427</v>
      </c>
      <c r="G83" s="135">
        <v>93.6</v>
      </c>
      <c r="H83" s="135">
        <v>97.8</v>
      </c>
      <c r="I83" s="133">
        <v>67.857142857142861</v>
      </c>
      <c r="J83" s="185">
        <v>3.1618102913825163</v>
      </c>
      <c r="K83" s="143">
        <v>10</v>
      </c>
      <c r="L83" s="143">
        <v>20</v>
      </c>
      <c r="M83" s="143">
        <v>20</v>
      </c>
      <c r="N83" s="143">
        <v>10</v>
      </c>
      <c r="O83" s="143">
        <v>10</v>
      </c>
      <c r="P83" s="143">
        <v>10</v>
      </c>
      <c r="Q83" s="143">
        <v>10</v>
      </c>
      <c r="R83" s="143">
        <v>10</v>
      </c>
      <c r="S83" s="144">
        <f t="shared" ref="S83:S110" si="17">SUM(K83:R83)</f>
        <v>100</v>
      </c>
      <c r="T83" s="25">
        <f t="shared" ref="T83:T110" si="18">((C83*K83)+(D83*L83)+(E83*M83)+(F83*N83)+(G83*O83)+(H83*P83)+(I83*Q83)+(J83*R83))/SUM(K83,L83,M83,N83,O83,P83,Q83,R83)</f>
        <v>72.323182530970314</v>
      </c>
      <c r="U83" s="26">
        <f t="shared" ref="U83:U110" si="19">RANK(T83,T$83:T$110)</f>
        <v>11</v>
      </c>
      <c r="V83" s="145"/>
      <c r="W83" s="27"/>
    </row>
    <row r="84" spans="1:23" x14ac:dyDescent="0.25">
      <c r="A84" s="146">
        <v>2</v>
      </c>
      <c r="B84" s="147" t="s">
        <v>17</v>
      </c>
      <c r="C84" s="5">
        <v>0.87336244541484709</v>
      </c>
      <c r="D84" s="5">
        <v>67.732852627169208</v>
      </c>
      <c r="E84" s="5">
        <v>84.32934090785821</v>
      </c>
      <c r="F84" s="135">
        <v>73.169267707082824</v>
      </c>
      <c r="G84" s="135">
        <v>85.1</v>
      </c>
      <c r="H84" s="135">
        <v>57.8</v>
      </c>
      <c r="I84" s="5">
        <v>48.637316561844862</v>
      </c>
      <c r="J84" s="186"/>
      <c r="K84" s="143">
        <v>10</v>
      </c>
      <c r="L84" s="143">
        <v>20</v>
      </c>
      <c r="M84" s="143">
        <v>20</v>
      </c>
      <c r="N84" s="143">
        <v>10</v>
      </c>
      <c r="O84" s="143">
        <v>10</v>
      </c>
      <c r="P84" s="143">
        <v>10</v>
      </c>
      <c r="Q84" s="143">
        <v>10</v>
      </c>
      <c r="R84" s="148">
        <v>0</v>
      </c>
      <c r="S84" s="144">
        <f t="shared" si="17"/>
        <v>90</v>
      </c>
      <c r="T84" s="25">
        <f t="shared" si="18"/>
        <v>63.300481531599708</v>
      </c>
      <c r="U84" s="30">
        <f t="shared" si="19"/>
        <v>25</v>
      </c>
      <c r="V84" s="145"/>
      <c r="W84" s="27"/>
    </row>
    <row r="85" spans="1:23" x14ac:dyDescent="0.25">
      <c r="A85" s="146">
        <v>3</v>
      </c>
      <c r="B85" s="147" t="s">
        <v>18</v>
      </c>
      <c r="C85" s="5">
        <v>6.5727699530516439</v>
      </c>
      <c r="D85" s="5">
        <v>91.671816126940257</v>
      </c>
      <c r="E85" s="5">
        <v>90.270624876492647</v>
      </c>
      <c r="F85" s="135">
        <v>77.834674469641556</v>
      </c>
      <c r="G85" s="135">
        <v>98.2</v>
      </c>
      <c r="H85" s="135">
        <v>96.6</v>
      </c>
      <c r="I85" s="5">
        <v>59.737417943107218</v>
      </c>
      <c r="J85" s="185">
        <v>2.63196161116766</v>
      </c>
      <c r="K85" s="143">
        <v>10</v>
      </c>
      <c r="L85" s="143">
        <v>20</v>
      </c>
      <c r="M85" s="143">
        <v>20</v>
      </c>
      <c r="N85" s="143">
        <v>10</v>
      </c>
      <c r="O85" s="143">
        <v>10</v>
      </c>
      <c r="P85" s="143">
        <v>10</v>
      </c>
      <c r="Q85" s="143">
        <v>10</v>
      </c>
      <c r="R85" s="143">
        <v>10</v>
      </c>
      <c r="S85" s="144">
        <f t="shared" si="17"/>
        <v>100</v>
      </c>
      <c r="T85" s="25">
        <f t="shared" si="18"/>
        <v>70.546170598383384</v>
      </c>
      <c r="U85" s="30">
        <f t="shared" si="19"/>
        <v>12</v>
      </c>
      <c r="V85" s="145"/>
      <c r="W85" s="27"/>
    </row>
    <row r="86" spans="1:23" x14ac:dyDescent="0.25">
      <c r="A86" s="146">
        <v>4</v>
      </c>
      <c r="B86" s="147" t="s">
        <v>19</v>
      </c>
      <c r="C86" s="5">
        <v>27.450980392156865</v>
      </c>
      <c r="D86" s="5">
        <v>90.101061861246336</v>
      </c>
      <c r="E86" s="5">
        <v>98.999618883856328</v>
      </c>
      <c r="F86" s="135">
        <v>75.056848582129476</v>
      </c>
      <c r="G86" s="135">
        <v>98.4</v>
      </c>
      <c r="H86" s="135">
        <v>99.4</v>
      </c>
      <c r="I86" s="5">
        <v>80.479452054794521</v>
      </c>
      <c r="J86" s="185">
        <v>25.921608625965327</v>
      </c>
      <c r="K86" s="143">
        <v>10</v>
      </c>
      <c r="L86" s="143">
        <v>20</v>
      </c>
      <c r="M86" s="143">
        <v>20</v>
      </c>
      <c r="N86" s="143">
        <v>10</v>
      </c>
      <c r="O86" s="143">
        <v>10</v>
      </c>
      <c r="P86" s="143">
        <v>10</v>
      </c>
      <c r="Q86" s="143">
        <v>10</v>
      </c>
      <c r="R86" s="143">
        <v>10</v>
      </c>
      <c r="S86" s="144">
        <f t="shared" si="17"/>
        <v>100</v>
      </c>
      <c r="T86" s="25">
        <f t="shared" si="18"/>
        <v>78.491025114525144</v>
      </c>
      <c r="U86" s="30">
        <f t="shared" si="19"/>
        <v>1</v>
      </c>
      <c r="V86" s="145"/>
      <c r="W86" s="27"/>
    </row>
    <row r="87" spans="1:23" x14ac:dyDescent="0.25">
      <c r="A87" s="146">
        <v>5</v>
      </c>
      <c r="B87" s="147" t="s">
        <v>16</v>
      </c>
      <c r="C87" s="5">
        <v>17.847025495750707</v>
      </c>
      <c r="D87" s="5">
        <v>96.552862493909004</v>
      </c>
      <c r="E87" s="5">
        <v>95.986572989910172</v>
      </c>
      <c r="F87" s="135">
        <v>83.555760794273837</v>
      </c>
      <c r="G87" s="135">
        <v>89.2</v>
      </c>
      <c r="H87" s="135">
        <v>96.9</v>
      </c>
      <c r="I87" s="133">
        <v>58.059210526315788</v>
      </c>
      <c r="J87" s="185">
        <v>2.4653221255235098</v>
      </c>
      <c r="K87" s="143">
        <v>10</v>
      </c>
      <c r="L87" s="143">
        <v>20</v>
      </c>
      <c r="M87" s="143">
        <v>20</v>
      </c>
      <c r="N87" s="143">
        <v>10</v>
      </c>
      <c r="O87" s="143">
        <v>10</v>
      </c>
      <c r="P87" s="143">
        <v>10</v>
      </c>
      <c r="Q87" s="143">
        <v>10</v>
      </c>
      <c r="R87" s="143">
        <v>10</v>
      </c>
      <c r="S87" s="144">
        <f t="shared" si="17"/>
        <v>100</v>
      </c>
      <c r="T87" s="25">
        <f t="shared" si="18"/>
        <v>73.310618990950218</v>
      </c>
      <c r="U87" s="30">
        <f t="shared" si="19"/>
        <v>9</v>
      </c>
      <c r="V87" s="145"/>
      <c r="W87" s="27"/>
    </row>
    <row r="88" spans="1:23" x14ac:dyDescent="0.25">
      <c r="A88" s="146">
        <v>6</v>
      </c>
      <c r="B88" s="147" t="s">
        <v>20</v>
      </c>
      <c r="C88" s="5">
        <v>21.57676348547718</v>
      </c>
      <c r="D88" s="5">
        <v>71.246481105878118</v>
      </c>
      <c r="E88" s="5">
        <v>85.893468254903283</v>
      </c>
      <c r="F88" s="135">
        <v>56.18296529968454</v>
      </c>
      <c r="G88" s="135">
        <v>81.7</v>
      </c>
      <c r="H88" s="135">
        <v>94.4</v>
      </c>
      <c r="I88" s="5">
        <v>71.489361702127667</v>
      </c>
      <c r="J88" s="185">
        <v>10.017371163867979</v>
      </c>
      <c r="K88" s="143">
        <v>10</v>
      </c>
      <c r="L88" s="143">
        <v>20</v>
      </c>
      <c r="M88" s="143">
        <v>20</v>
      </c>
      <c r="N88" s="143">
        <v>10</v>
      </c>
      <c r="O88" s="143">
        <v>10</v>
      </c>
      <c r="P88" s="143">
        <v>10</v>
      </c>
      <c r="Q88" s="143">
        <v>10</v>
      </c>
      <c r="R88" s="143">
        <v>10</v>
      </c>
      <c r="S88" s="144">
        <f t="shared" si="17"/>
        <v>100</v>
      </c>
      <c r="T88" s="25">
        <f t="shared" si="18"/>
        <v>64.964636037272015</v>
      </c>
      <c r="U88" s="30">
        <f t="shared" si="19"/>
        <v>21</v>
      </c>
      <c r="V88" s="145"/>
      <c r="W88" s="27"/>
    </row>
    <row r="89" spans="1:23" x14ac:dyDescent="0.25">
      <c r="A89" s="146">
        <v>7</v>
      </c>
      <c r="B89" s="147" t="s">
        <v>21</v>
      </c>
      <c r="C89" s="5">
        <v>22.981366459627328</v>
      </c>
      <c r="D89" s="5">
        <v>95.094968779626669</v>
      </c>
      <c r="E89" s="5">
        <v>92.38491231152743</v>
      </c>
      <c r="F89" s="135">
        <v>81.509719992866053</v>
      </c>
      <c r="G89" s="135">
        <v>94.2</v>
      </c>
      <c r="H89" s="135">
        <v>98</v>
      </c>
      <c r="I89" s="5">
        <v>64.530892448512589</v>
      </c>
      <c r="J89" s="185">
        <v>2.7639329406434077</v>
      </c>
      <c r="K89" s="143">
        <v>10</v>
      </c>
      <c r="L89" s="143">
        <v>20</v>
      </c>
      <c r="M89" s="143">
        <v>20</v>
      </c>
      <c r="N89" s="143">
        <v>10</v>
      </c>
      <c r="O89" s="143">
        <v>10</v>
      </c>
      <c r="P89" s="143">
        <v>10</v>
      </c>
      <c r="Q89" s="143">
        <v>10</v>
      </c>
      <c r="R89" s="143">
        <v>10</v>
      </c>
      <c r="S89" s="144">
        <f t="shared" si="17"/>
        <v>100</v>
      </c>
      <c r="T89" s="25">
        <f t="shared" si="18"/>
        <v>73.894567402395765</v>
      </c>
      <c r="U89" s="30">
        <f t="shared" si="19"/>
        <v>8</v>
      </c>
      <c r="V89" s="145"/>
      <c r="W89" s="27"/>
    </row>
    <row r="90" spans="1:23" x14ac:dyDescent="0.25">
      <c r="A90" s="146">
        <v>8</v>
      </c>
      <c r="B90" s="147" t="s">
        <v>22</v>
      </c>
      <c r="C90" s="5">
        <v>4.8192771084337354</v>
      </c>
      <c r="D90" s="5">
        <v>72.789427857175141</v>
      </c>
      <c r="E90" s="5">
        <v>79.310384685262107</v>
      </c>
      <c r="F90" s="135">
        <v>100</v>
      </c>
      <c r="G90" s="135">
        <v>92.6</v>
      </c>
      <c r="H90" s="135">
        <v>83.2</v>
      </c>
      <c r="I90" s="5">
        <v>39.252336448598129</v>
      </c>
      <c r="J90" s="185">
        <v>0.66697332106715723</v>
      </c>
      <c r="K90" s="143">
        <v>10</v>
      </c>
      <c r="L90" s="143">
        <v>20</v>
      </c>
      <c r="M90" s="143">
        <v>20</v>
      </c>
      <c r="N90" s="143">
        <v>10</v>
      </c>
      <c r="O90" s="143">
        <v>10</v>
      </c>
      <c r="P90" s="143">
        <v>10</v>
      </c>
      <c r="Q90" s="143">
        <v>10</v>
      </c>
      <c r="R90" s="143">
        <v>10</v>
      </c>
      <c r="S90" s="144">
        <f t="shared" si="17"/>
        <v>100</v>
      </c>
      <c r="T90" s="25">
        <f t="shared" si="18"/>
        <v>62.473821196297351</v>
      </c>
      <c r="U90" s="30">
        <f t="shared" si="19"/>
        <v>26</v>
      </c>
      <c r="V90" s="145"/>
      <c r="W90" s="27"/>
    </row>
    <row r="91" spans="1:23" x14ac:dyDescent="0.25">
      <c r="A91" s="146">
        <v>9</v>
      </c>
      <c r="B91" s="147" t="s">
        <v>23</v>
      </c>
      <c r="C91" s="5">
        <v>9.0909090909090917</v>
      </c>
      <c r="D91" s="5">
        <v>84.997685345253061</v>
      </c>
      <c r="E91" s="5">
        <v>77.944628696536483</v>
      </c>
      <c r="F91" s="135">
        <v>97.860094451003548</v>
      </c>
      <c r="G91" s="135">
        <v>93.3</v>
      </c>
      <c r="H91" s="135">
        <v>97.1</v>
      </c>
      <c r="I91" s="133">
        <v>76.490066225165563</v>
      </c>
      <c r="J91" s="185">
        <v>3.530396408734688</v>
      </c>
      <c r="K91" s="143">
        <v>10</v>
      </c>
      <c r="L91" s="143">
        <v>20</v>
      </c>
      <c r="M91" s="143">
        <v>20</v>
      </c>
      <c r="N91" s="143">
        <v>10</v>
      </c>
      <c r="O91" s="143">
        <v>10</v>
      </c>
      <c r="P91" s="143">
        <v>10</v>
      </c>
      <c r="Q91" s="143">
        <v>10</v>
      </c>
      <c r="R91" s="143">
        <v>10</v>
      </c>
      <c r="S91" s="144">
        <f t="shared" si="17"/>
        <v>100</v>
      </c>
      <c r="T91" s="25">
        <f t="shared" si="18"/>
        <v>70.325609425939192</v>
      </c>
      <c r="U91" s="30">
        <f t="shared" si="19"/>
        <v>13</v>
      </c>
      <c r="V91" s="145"/>
      <c r="W91" s="27"/>
    </row>
    <row r="92" spans="1:23" x14ac:dyDescent="0.25">
      <c r="A92" s="146">
        <v>10</v>
      </c>
      <c r="B92" s="147" t="s">
        <v>24</v>
      </c>
      <c r="C92" s="5">
        <v>10.486891385767791</v>
      </c>
      <c r="D92" s="5">
        <v>84.726157986116206</v>
      </c>
      <c r="E92" s="5">
        <v>95.717640661531107</v>
      </c>
      <c r="F92" s="135">
        <v>100</v>
      </c>
      <c r="G92" s="135">
        <v>97.4</v>
      </c>
      <c r="H92" s="135">
        <v>96.8</v>
      </c>
      <c r="I92" s="5">
        <v>61.822660098522164</v>
      </c>
      <c r="J92" s="185">
        <v>12.229815433201315</v>
      </c>
      <c r="K92" s="143">
        <v>10</v>
      </c>
      <c r="L92" s="143">
        <v>20</v>
      </c>
      <c r="M92" s="143">
        <v>20</v>
      </c>
      <c r="N92" s="143">
        <v>10</v>
      </c>
      <c r="O92" s="143">
        <v>10</v>
      </c>
      <c r="P92" s="143">
        <v>10</v>
      </c>
      <c r="Q92" s="143">
        <v>10</v>
      </c>
      <c r="R92" s="143">
        <v>10</v>
      </c>
      <c r="S92" s="144">
        <f t="shared" si="17"/>
        <v>100</v>
      </c>
      <c r="T92" s="25">
        <f t="shared" si="18"/>
        <v>73.962696421278594</v>
      </c>
      <c r="U92" s="30">
        <f t="shared" si="19"/>
        <v>7</v>
      </c>
      <c r="V92" s="145"/>
      <c r="W92" s="27"/>
    </row>
    <row r="93" spans="1:23" x14ac:dyDescent="0.25">
      <c r="A93" s="146">
        <v>11</v>
      </c>
      <c r="B93" s="147" t="s">
        <v>54</v>
      </c>
      <c r="C93" s="5">
        <v>2.1929824561403506</v>
      </c>
      <c r="D93" s="5">
        <v>77.058527740106967</v>
      </c>
      <c r="E93" s="5">
        <v>74.37056410457329</v>
      </c>
      <c r="F93" s="135">
        <v>80.353501019714486</v>
      </c>
      <c r="G93" s="135">
        <v>81.5</v>
      </c>
      <c r="H93" s="135">
        <v>84.7</v>
      </c>
      <c r="I93" s="5">
        <v>82.53012048192771</v>
      </c>
      <c r="J93" s="185">
        <v>0.19377967251235348</v>
      </c>
      <c r="K93" s="143">
        <v>10</v>
      </c>
      <c r="L93" s="143">
        <v>20</v>
      </c>
      <c r="M93" s="143">
        <v>20</v>
      </c>
      <c r="N93" s="143">
        <v>10</v>
      </c>
      <c r="O93" s="143">
        <v>10</v>
      </c>
      <c r="P93" s="143">
        <v>10</v>
      </c>
      <c r="Q93" s="143">
        <v>10</v>
      </c>
      <c r="R93" s="143">
        <v>10</v>
      </c>
      <c r="S93" s="144">
        <f t="shared" si="17"/>
        <v>100</v>
      </c>
      <c r="T93" s="25">
        <f t="shared" si="18"/>
        <v>63.432856731965536</v>
      </c>
      <c r="U93" s="30">
        <f t="shared" si="19"/>
        <v>23</v>
      </c>
      <c r="V93" s="145"/>
      <c r="W93" s="27"/>
    </row>
    <row r="94" spans="1:23" x14ac:dyDescent="0.25">
      <c r="A94" s="146">
        <v>12</v>
      </c>
      <c r="B94" s="147" t="s">
        <v>25</v>
      </c>
      <c r="C94" s="5">
        <v>2.4663677130044843</v>
      </c>
      <c r="D94" s="5">
        <v>81.161116470027793</v>
      </c>
      <c r="E94" s="5">
        <v>86.349128079481275</v>
      </c>
      <c r="F94" s="135">
        <v>99.679265455002835</v>
      </c>
      <c r="G94" s="135">
        <v>91.8</v>
      </c>
      <c r="H94" s="135">
        <v>88</v>
      </c>
      <c r="I94" s="5">
        <v>50.452079566003619</v>
      </c>
      <c r="J94" s="185">
        <v>3.9813843380948537</v>
      </c>
      <c r="K94" s="143">
        <v>10</v>
      </c>
      <c r="L94" s="143">
        <v>20</v>
      </c>
      <c r="M94" s="143">
        <v>20</v>
      </c>
      <c r="N94" s="143">
        <v>10</v>
      </c>
      <c r="O94" s="143">
        <v>10</v>
      </c>
      <c r="P94" s="143">
        <v>10</v>
      </c>
      <c r="Q94" s="143">
        <v>10</v>
      </c>
      <c r="R94" s="143">
        <v>10</v>
      </c>
      <c r="S94" s="144">
        <f t="shared" si="17"/>
        <v>100</v>
      </c>
      <c r="T94" s="25">
        <f t="shared" si="18"/>
        <v>67.139958617112384</v>
      </c>
      <c r="U94" s="30">
        <f t="shared" si="19"/>
        <v>18</v>
      </c>
      <c r="V94" s="145"/>
      <c r="W94" s="27"/>
    </row>
    <row r="95" spans="1:23" x14ac:dyDescent="0.25">
      <c r="A95" s="146">
        <v>13</v>
      </c>
      <c r="B95" s="147" t="s">
        <v>0</v>
      </c>
      <c r="C95" s="5">
        <v>8.7719298245614024</v>
      </c>
      <c r="D95" s="5">
        <v>90.308133285560729</v>
      </c>
      <c r="E95" s="5">
        <v>91.363925753493234</v>
      </c>
      <c r="F95" s="135">
        <v>76.536312849162016</v>
      </c>
      <c r="G95" s="135">
        <v>89.3</v>
      </c>
      <c r="H95" s="135">
        <v>94.5</v>
      </c>
      <c r="I95" s="133">
        <v>66.081871345029242</v>
      </c>
      <c r="J95" s="185">
        <v>3.9954337899543382</v>
      </c>
      <c r="K95" s="143">
        <v>10</v>
      </c>
      <c r="L95" s="143">
        <v>20</v>
      </c>
      <c r="M95" s="143">
        <v>20</v>
      </c>
      <c r="N95" s="143">
        <v>10</v>
      </c>
      <c r="O95" s="143">
        <v>10</v>
      </c>
      <c r="P95" s="143">
        <v>10</v>
      </c>
      <c r="Q95" s="143">
        <v>10</v>
      </c>
      <c r="R95" s="143">
        <v>10</v>
      </c>
      <c r="S95" s="144">
        <f t="shared" si="17"/>
        <v>100</v>
      </c>
      <c r="T95" s="25">
        <f t="shared" si="18"/>
        <v>70.252966588681488</v>
      </c>
      <c r="U95" s="30">
        <f t="shared" si="19"/>
        <v>15</v>
      </c>
      <c r="V95" s="145"/>
      <c r="W95" s="27"/>
    </row>
    <row r="96" spans="1:23" x14ac:dyDescent="0.25">
      <c r="A96" s="146">
        <v>14</v>
      </c>
      <c r="B96" s="147" t="s">
        <v>1</v>
      </c>
      <c r="C96" s="5">
        <v>10.843373493975903</v>
      </c>
      <c r="D96" s="5">
        <v>72.3510851386566</v>
      </c>
      <c r="E96" s="5">
        <v>75.347944043446418</v>
      </c>
      <c r="F96" s="135">
        <v>60.828025477707001</v>
      </c>
      <c r="G96" s="135">
        <v>73.599999999999994</v>
      </c>
      <c r="H96" s="135">
        <v>83.5</v>
      </c>
      <c r="I96" s="5">
        <v>34.837092731829571</v>
      </c>
      <c r="J96" s="185">
        <v>3.2805012900847772</v>
      </c>
      <c r="K96" s="143">
        <v>10</v>
      </c>
      <c r="L96" s="143">
        <v>20</v>
      </c>
      <c r="M96" s="143">
        <v>20</v>
      </c>
      <c r="N96" s="143">
        <v>10</v>
      </c>
      <c r="O96" s="143">
        <v>10</v>
      </c>
      <c r="P96" s="143">
        <v>10</v>
      </c>
      <c r="Q96" s="143">
        <v>10</v>
      </c>
      <c r="R96" s="143">
        <v>10</v>
      </c>
      <c r="S96" s="144">
        <f t="shared" si="17"/>
        <v>100</v>
      </c>
      <c r="T96" s="25">
        <f t="shared" si="18"/>
        <v>56.228705135780331</v>
      </c>
      <c r="U96" s="30">
        <f t="shared" si="19"/>
        <v>28</v>
      </c>
      <c r="V96" s="145"/>
      <c r="W96" s="27"/>
    </row>
    <row r="97" spans="1:23" x14ac:dyDescent="0.25">
      <c r="A97" s="146">
        <v>15</v>
      </c>
      <c r="B97" s="147" t="s">
        <v>2</v>
      </c>
      <c r="C97" s="5">
        <v>17.872340425531917</v>
      </c>
      <c r="D97" s="5">
        <v>82.912411329677511</v>
      </c>
      <c r="E97" s="5">
        <v>85.355332232240087</v>
      </c>
      <c r="F97" s="135">
        <v>66.661189615511006</v>
      </c>
      <c r="G97" s="135">
        <v>81.2</v>
      </c>
      <c r="H97" s="135">
        <v>81</v>
      </c>
      <c r="I97" s="5">
        <v>48.353909465020578</v>
      </c>
      <c r="J97" s="185">
        <v>2.2488755622188905</v>
      </c>
      <c r="K97" s="143">
        <v>10</v>
      </c>
      <c r="L97" s="143">
        <v>20</v>
      </c>
      <c r="M97" s="143">
        <v>20</v>
      </c>
      <c r="N97" s="143">
        <v>10</v>
      </c>
      <c r="O97" s="143">
        <v>10</v>
      </c>
      <c r="P97" s="143">
        <v>10</v>
      </c>
      <c r="Q97" s="143">
        <v>10</v>
      </c>
      <c r="R97" s="143">
        <v>10</v>
      </c>
      <c r="S97" s="144">
        <f t="shared" si="17"/>
        <v>100</v>
      </c>
      <c r="T97" s="25">
        <f t="shared" si="18"/>
        <v>63.387180219211757</v>
      </c>
      <c r="U97" s="30">
        <f t="shared" si="19"/>
        <v>24</v>
      </c>
      <c r="V97" s="145"/>
      <c r="W97" s="27"/>
    </row>
    <row r="98" spans="1:23" x14ac:dyDescent="0.25">
      <c r="A98" s="146">
        <v>16</v>
      </c>
      <c r="B98" s="147" t="s">
        <v>3</v>
      </c>
      <c r="C98" s="5">
        <v>15.789473684210526</v>
      </c>
      <c r="D98" s="5">
        <v>95.707668345571122</v>
      </c>
      <c r="E98" s="5">
        <v>84.256205023157975</v>
      </c>
      <c r="F98" s="135">
        <v>100</v>
      </c>
      <c r="G98" s="135">
        <v>92</v>
      </c>
      <c r="H98" s="135">
        <v>99.7</v>
      </c>
      <c r="I98" s="5">
        <v>50.957854406130267</v>
      </c>
      <c r="J98" s="185">
        <v>4.9618320610687032</v>
      </c>
      <c r="K98" s="143">
        <v>10</v>
      </c>
      <c r="L98" s="143">
        <v>20</v>
      </c>
      <c r="M98" s="143">
        <v>20</v>
      </c>
      <c r="N98" s="143">
        <v>10</v>
      </c>
      <c r="O98" s="143">
        <v>10</v>
      </c>
      <c r="P98" s="143">
        <v>10</v>
      </c>
      <c r="Q98" s="143">
        <v>10</v>
      </c>
      <c r="R98" s="143">
        <v>10</v>
      </c>
      <c r="S98" s="144">
        <f t="shared" si="17"/>
        <v>100</v>
      </c>
      <c r="T98" s="25">
        <f t="shared" si="18"/>
        <v>72.333690688886776</v>
      </c>
      <c r="U98" s="30">
        <f t="shared" si="19"/>
        <v>10</v>
      </c>
      <c r="V98" s="145"/>
      <c r="W98" s="27"/>
    </row>
    <row r="99" spans="1:23" x14ac:dyDescent="0.25">
      <c r="A99" s="146">
        <v>17</v>
      </c>
      <c r="B99" s="147" t="s">
        <v>4</v>
      </c>
      <c r="C99" s="5">
        <v>5.833333333333333</v>
      </c>
      <c r="D99" s="5">
        <v>57.138675876602477</v>
      </c>
      <c r="E99" s="5">
        <v>84.484283499563915</v>
      </c>
      <c r="F99" s="135">
        <v>97.976817702845096</v>
      </c>
      <c r="G99" s="135">
        <v>96.8</v>
      </c>
      <c r="H99" s="135">
        <v>88.2</v>
      </c>
      <c r="I99" s="133">
        <v>76.945244956772328</v>
      </c>
      <c r="J99" s="185">
        <v>2.04142900030021</v>
      </c>
      <c r="K99" s="143">
        <v>10</v>
      </c>
      <c r="L99" s="143">
        <v>20</v>
      </c>
      <c r="M99" s="143">
        <v>20</v>
      </c>
      <c r="N99" s="143">
        <v>10</v>
      </c>
      <c r="O99" s="143">
        <v>10</v>
      </c>
      <c r="P99" s="143">
        <v>10</v>
      </c>
      <c r="Q99" s="143">
        <v>10</v>
      </c>
      <c r="R99" s="143">
        <v>10</v>
      </c>
      <c r="S99" s="144">
        <f t="shared" si="17"/>
        <v>100</v>
      </c>
      <c r="T99" s="25">
        <f t="shared" si="18"/>
        <v>65.104274374558372</v>
      </c>
      <c r="U99" s="30">
        <f t="shared" si="19"/>
        <v>20</v>
      </c>
      <c r="V99" s="145"/>
      <c r="W99" s="27"/>
    </row>
    <row r="100" spans="1:23" x14ac:dyDescent="0.25">
      <c r="A100" s="146">
        <v>18</v>
      </c>
      <c r="B100" s="147" t="s">
        <v>5</v>
      </c>
      <c r="C100" s="5">
        <v>12.264150943396226</v>
      </c>
      <c r="D100" s="5">
        <v>90.908406146429641</v>
      </c>
      <c r="E100" s="5">
        <v>88.741016768698429</v>
      </c>
      <c r="F100" s="135">
        <v>70.299130672872892</v>
      </c>
      <c r="G100" s="135">
        <v>90.9</v>
      </c>
      <c r="H100" s="135">
        <v>96.2</v>
      </c>
      <c r="I100" s="187"/>
      <c r="J100" s="185">
        <v>3.5460992907801421</v>
      </c>
      <c r="K100" s="143">
        <v>10</v>
      </c>
      <c r="L100" s="143">
        <v>20</v>
      </c>
      <c r="M100" s="143">
        <v>20</v>
      </c>
      <c r="N100" s="143">
        <v>10</v>
      </c>
      <c r="O100" s="143">
        <v>10</v>
      </c>
      <c r="P100" s="143">
        <v>10</v>
      </c>
      <c r="Q100" s="148">
        <v>0</v>
      </c>
      <c r="R100" s="143">
        <v>10</v>
      </c>
      <c r="S100" s="144">
        <f t="shared" si="17"/>
        <v>90</v>
      </c>
      <c r="T100" s="25">
        <f t="shared" si="18"/>
        <v>70.278691859700601</v>
      </c>
      <c r="U100" s="30">
        <f t="shared" si="19"/>
        <v>14</v>
      </c>
      <c r="V100" s="145"/>
      <c r="W100" s="27"/>
    </row>
    <row r="101" spans="1:23" x14ac:dyDescent="0.25">
      <c r="A101" s="146">
        <v>19</v>
      </c>
      <c r="B101" s="147" t="s">
        <v>6</v>
      </c>
      <c r="C101" s="5">
        <v>25.120772946859905</v>
      </c>
      <c r="D101" s="5">
        <v>87.813544751170127</v>
      </c>
      <c r="E101" s="5">
        <v>98.519398641586548</v>
      </c>
      <c r="F101" s="135">
        <v>81.565352161184776</v>
      </c>
      <c r="G101" s="135">
        <v>97.1</v>
      </c>
      <c r="H101" s="135">
        <v>98.9</v>
      </c>
      <c r="I101" s="5">
        <v>74.454828660436135</v>
      </c>
      <c r="J101" s="185">
        <v>9.0769459446068463</v>
      </c>
      <c r="K101" s="143">
        <v>10</v>
      </c>
      <c r="L101" s="143">
        <v>20</v>
      </c>
      <c r="M101" s="143">
        <v>20</v>
      </c>
      <c r="N101" s="143">
        <v>10</v>
      </c>
      <c r="O101" s="143">
        <v>10</v>
      </c>
      <c r="P101" s="143">
        <v>10</v>
      </c>
      <c r="Q101" s="143">
        <v>10</v>
      </c>
      <c r="R101" s="143">
        <v>10</v>
      </c>
      <c r="S101" s="144">
        <f t="shared" si="17"/>
        <v>100</v>
      </c>
      <c r="T101" s="25">
        <f t="shared" si="18"/>
        <v>75.888378649860101</v>
      </c>
      <c r="U101" s="30">
        <f t="shared" si="19"/>
        <v>5</v>
      </c>
      <c r="V101" s="145"/>
      <c r="W101" s="27"/>
    </row>
    <row r="102" spans="1:23" x14ac:dyDescent="0.25">
      <c r="A102" s="146">
        <v>20</v>
      </c>
      <c r="B102" s="147" t="s">
        <v>7</v>
      </c>
      <c r="C102" s="5">
        <v>19.327731092436977</v>
      </c>
      <c r="D102" s="5">
        <v>98.182530618806325</v>
      </c>
      <c r="E102" s="5">
        <v>85.797663039813045</v>
      </c>
      <c r="F102" s="135">
        <v>93.291830771185374</v>
      </c>
      <c r="G102" s="135">
        <v>92.6</v>
      </c>
      <c r="H102" s="135">
        <v>98.4</v>
      </c>
      <c r="I102" s="5">
        <v>82.028985507246375</v>
      </c>
      <c r="J102" s="185">
        <v>7.5975975975975985</v>
      </c>
      <c r="K102" s="143">
        <v>10</v>
      </c>
      <c r="L102" s="143">
        <v>20</v>
      </c>
      <c r="M102" s="143">
        <v>20</v>
      </c>
      <c r="N102" s="143">
        <v>10</v>
      </c>
      <c r="O102" s="143">
        <v>10</v>
      </c>
      <c r="P102" s="143">
        <v>10</v>
      </c>
      <c r="Q102" s="143">
        <v>10</v>
      </c>
      <c r="R102" s="143">
        <v>10</v>
      </c>
      <c r="S102" s="144">
        <f t="shared" si="17"/>
        <v>100</v>
      </c>
      <c r="T102" s="25">
        <f t="shared" si="18"/>
        <v>76.120653228570518</v>
      </c>
      <c r="U102" s="30">
        <f t="shared" si="19"/>
        <v>4</v>
      </c>
      <c r="V102" s="145"/>
      <c r="W102" s="27"/>
    </row>
    <row r="103" spans="1:23" x14ac:dyDescent="0.25">
      <c r="A103" s="146">
        <v>21</v>
      </c>
      <c r="B103" s="147" t="s">
        <v>8</v>
      </c>
      <c r="C103" s="5">
        <v>5.7971014492753623</v>
      </c>
      <c r="D103" s="5">
        <v>82.446223804650302</v>
      </c>
      <c r="E103" s="5">
        <v>63.196349431441256</v>
      </c>
      <c r="F103" s="135">
        <v>91.751355013550139</v>
      </c>
      <c r="G103" s="135">
        <v>92.5</v>
      </c>
      <c r="H103" s="135">
        <v>93.1</v>
      </c>
      <c r="I103" s="5">
        <v>64.52442159383034</v>
      </c>
      <c r="J103" s="185">
        <v>1.0129067290422289</v>
      </c>
      <c r="K103" s="143">
        <v>10</v>
      </c>
      <c r="L103" s="143">
        <v>20</v>
      </c>
      <c r="M103" s="143">
        <v>20</v>
      </c>
      <c r="N103" s="143">
        <v>10</v>
      </c>
      <c r="O103" s="143">
        <v>10</v>
      </c>
      <c r="P103" s="143">
        <v>10</v>
      </c>
      <c r="Q103" s="143">
        <v>10</v>
      </c>
      <c r="R103" s="143">
        <v>10</v>
      </c>
      <c r="S103" s="144">
        <f t="shared" si="17"/>
        <v>100</v>
      </c>
      <c r="T103" s="25">
        <f t="shared" si="18"/>
        <v>63.997093125788126</v>
      </c>
      <c r="U103" s="30">
        <f t="shared" si="19"/>
        <v>22</v>
      </c>
      <c r="V103" s="145"/>
      <c r="W103" s="27"/>
    </row>
    <row r="104" spans="1:23" x14ac:dyDescent="0.25">
      <c r="A104" s="146">
        <v>22</v>
      </c>
      <c r="B104" s="147" t="s">
        <v>9</v>
      </c>
      <c r="C104" s="5">
        <v>5.833333333333333</v>
      </c>
      <c r="D104" s="5">
        <v>77.15601778685226</v>
      </c>
      <c r="E104" s="5">
        <v>78.80675803975798</v>
      </c>
      <c r="F104" s="135">
        <v>87.509836987071381</v>
      </c>
      <c r="G104" s="135">
        <v>89.1</v>
      </c>
      <c r="H104" s="135">
        <v>92</v>
      </c>
      <c r="I104" s="133">
        <v>73.309608540925268</v>
      </c>
      <c r="J104" s="185">
        <v>3.8959085439229844</v>
      </c>
      <c r="K104" s="143">
        <v>10</v>
      </c>
      <c r="L104" s="143">
        <v>20</v>
      </c>
      <c r="M104" s="143">
        <v>20</v>
      </c>
      <c r="N104" s="143">
        <v>10</v>
      </c>
      <c r="O104" s="143">
        <v>10</v>
      </c>
      <c r="P104" s="143">
        <v>10</v>
      </c>
      <c r="Q104" s="143">
        <v>10</v>
      </c>
      <c r="R104" s="143">
        <v>10</v>
      </c>
      <c r="S104" s="144">
        <f t="shared" si="17"/>
        <v>100</v>
      </c>
      <c r="T104" s="25">
        <f t="shared" si="18"/>
        <v>66.357423905847341</v>
      </c>
      <c r="U104" s="30">
        <f t="shared" si="19"/>
        <v>19</v>
      </c>
      <c r="V104" s="145"/>
      <c r="W104" s="27"/>
    </row>
    <row r="105" spans="1:23" x14ac:dyDescent="0.25">
      <c r="A105" s="146">
        <v>23</v>
      </c>
      <c r="B105" s="147" t="s">
        <v>10</v>
      </c>
      <c r="C105" s="5">
        <v>1.4018691588785046</v>
      </c>
      <c r="D105" s="5">
        <v>75.407102266301052</v>
      </c>
      <c r="E105" s="5">
        <v>74.658623710930755</v>
      </c>
      <c r="F105" s="135">
        <v>89.382317319337915</v>
      </c>
      <c r="G105" s="135">
        <v>86.3</v>
      </c>
      <c r="H105" s="135">
        <v>75</v>
      </c>
      <c r="I105" s="5">
        <v>62.390670553935855</v>
      </c>
      <c r="J105" s="185">
        <v>0.2071031990834582</v>
      </c>
      <c r="K105" s="143">
        <v>10</v>
      </c>
      <c r="L105" s="143">
        <v>20</v>
      </c>
      <c r="M105" s="143">
        <v>20</v>
      </c>
      <c r="N105" s="143">
        <v>10</v>
      </c>
      <c r="O105" s="143">
        <v>10</v>
      </c>
      <c r="P105" s="143">
        <v>10</v>
      </c>
      <c r="Q105" s="143">
        <v>10</v>
      </c>
      <c r="R105" s="143">
        <v>10</v>
      </c>
      <c r="S105" s="144">
        <f t="shared" si="17"/>
        <v>100</v>
      </c>
      <c r="T105" s="25">
        <f t="shared" si="18"/>
        <v>61.481341218569945</v>
      </c>
      <c r="U105" s="30">
        <f t="shared" si="19"/>
        <v>27</v>
      </c>
      <c r="V105" s="145"/>
      <c r="W105" s="27"/>
    </row>
    <row r="106" spans="1:23" x14ac:dyDescent="0.25">
      <c r="A106" s="146">
        <v>24</v>
      </c>
      <c r="B106" s="147" t="s">
        <v>11</v>
      </c>
      <c r="C106" s="5">
        <v>12.918660287081341</v>
      </c>
      <c r="D106" s="5">
        <v>93.69782720972411</v>
      </c>
      <c r="E106" s="5">
        <v>84.572236032412448</v>
      </c>
      <c r="F106" s="135">
        <v>84.285028790786953</v>
      </c>
      <c r="G106" s="135">
        <v>86.4</v>
      </c>
      <c r="H106" s="135">
        <v>93.1</v>
      </c>
      <c r="I106" s="5">
        <v>51.851851851851848</v>
      </c>
      <c r="J106" s="185">
        <v>5.5038759689922481</v>
      </c>
      <c r="K106" s="143">
        <v>10</v>
      </c>
      <c r="L106" s="143">
        <v>20</v>
      </c>
      <c r="M106" s="143">
        <v>20</v>
      </c>
      <c r="N106" s="143">
        <v>10</v>
      </c>
      <c r="O106" s="143">
        <v>10</v>
      </c>
      <c r="P106" s="143">
        <v>10</v>
      </c>
      <c r="Q106" s="143">
        <v>10</v>
      </c>
      <c r="R106" s="143">
        <v>10</v>
      </c>
      <c r="S106" s="144">
        <f t="shared" si="17"/>
        <v>100</v>
      </c>
      <c r="T106" s="25">
        <f t="shared" si="18"/>
        <v>69.059954338298553</v>
      </c>
      <c r="U106" s="30">
        <f t="shared" si="19"/>
        <v>16</v>
      </c>
      <c r="V106" s="145"/>
      <c r="W106" s="27"/>
    </row>
    <row r="107" spans="1:23" x14ac:dyDescent="0.25">
      <c r="A107" s="146">
        <v>25</v>
      </c>
      <c r="B107" s="147" t="s">
        <v>12</v>
      </c>
      <c r="C107" s="5">
        <v>3.8834951456310676</v>
      </c>
      <c r="D107" s="5">
        <v>89.643778550971618</v>
      </c>
      <c r="E107" s="5">
        <v>74.425094626768896</v>
      </c>
      <c r="F107" s="135">
        <v>89.786391285896158</v>
      </c>
      <c r="G107" s="135">
        <v>98.4</v>
      </c>
      <c r="H107" s="135">
        <v>91.4</v>
      </c>
      <c r="I107" s="5">
        <v>70.234986945169709</v>
      </c>
      <c r="J107" s="185">
        <v>0.79195857447456586</v>
      </c>
      <c r="K107" s="143">
        <v>10</v>
      </c>
      <c r="L107" s="143">
        <v>20</v>
      </c>
      <c r="M107" s="143">
        <v>20</v>
      </c>
      <c r="N107" s="143">
        <v>10</v>
      </c>
      <c r="O107" s="143">
        <v>10</v>
      </c>
      <c r="P107" s="143">
        <v>10</v>
      </c>
      <c r="Q107" s="143">
        <v>10</v>
      </c>
      <c r="R107" s="143">
        <v>10</v>
      </c>
      <c r="S107" s="144">
        <f t="shared" si="17"/>
        <v>100</v>
      </c>
      <c r="T107" s="25">
        <f t="shared" si="18"/>
        <v>68.26345783066526</v>
      </c>
      <c r="U107" s="30">
        <f t="shared" si="19"/>
        <v>17</v>
      </c>
      <c r="V107" s="145"/>
      <c r="W107" s="27"/>
    </row>
    <row r="108" spans="1:23" x14ac:dyDescent="0.25">
      <c r="A108" s="146">
        <v>26</v>
      </c>
      <c r="B108" s="147" t="s">
        <v>13</v>
      </c>
      <c r="C108" s="5">
        <v>47.950819672131146</v>
      </c>
      <c r="D108" s="5">
        <v>74.912869514520025</v>
      </c>
      <c r="E108" s="5">
        <v>96.99777631620158</v>
      </c>
      <c r="F108" s="135">
        <v>78.59978932015234</v>
      </c>
      <c r="G108" s="135">
        <v>97</v>
      </c>
      <c r="H108" s="135">
        <v>98.1</v>
      </c>
      <c r="I108" s="133">
        <v>89.138576779026209</v>
      </c>
      <c r="J108" s="185">
        <v>16.930180495312719</v>
      </c>
      <c r="K108" s="143">
        <v>10</v>
      </c>
      <c r="L108" s="143">
        <v>20</v>
      </c>
      <c r="M108" s="143">
        <v>20</v>
      </c>
      <c r="N108" s="143">
        <v>10</v>
      </c>
      <c r="O108" s="143">
        <v>10</v>
      </c>
      <c r="P108" s="143">
        <v>10</v>
      </c>
      <c r="Q108" s="143">
        <v>10</v>
      </c>
      <c r="R108" s="143">
        <v>10</v>
      </c>
      <c r="S108" s="144">
        <f t="shared" si="17"/>
        <v>100</v>
      </c>
      <c r="T108" s="25">
        <f t="shared" si="18"/>
        <v>77.154065792806563</v>
      </c>
      <c r="U108" s="30">
        <f t="shared" si="19"/>
        <v>3</v>
      </c>
      <c r="V108" s="145"/>
      <c r="W108" s="27"/>
    </row>
    <row r="109" spans="1:23" x14ac:dyDescent="0.25">
      <c r="A109" s="146">
        <v>27</v>
      </c>
      <c r="B109" s="147" t="s">
        <v>14</v>
      </c>
      <c r="C109" s="5">
        <v>39.013452914798208</v>
      </c>
      <c r="D109" s="5">
        <v>88.165456075950459</v>
      </c>
      <c r="E109" s="5">
        <v>99.302826597791238</v>
      </c>
      <c r="F109" s="135">
        <v>71.450941450559526</v>
      </c>
      <c r="G109" s="135">
        <v>93.5</v>
      </c>
      <c r="H109" s="135">
        <v>99.7</v>
      </c>
      <c r="I109" s="5">
        <v>81.087470449172571</v>
      </c>
      <c r="J109" s="185">
        <v>23.599080784868303</v>
      </c>
      <c r="K109" s="143">
        <v>10</v>
      </c>
      <c r="L109" s="143">
        <v>20</v>
      </c>
      <c r="M109" s="143">
        <v>20</v>
      </c>
      <c r="N109" s="143">
        <v>10</v>
      </c>
      <c r="O109" s="143">
        <v>10</v>
      </c>
      <c r="P109" s="143">
        <v>10</v>
      </c>
      <c r="Q109" s="143">
        <v>10</v>
      </c>
      <c r="R109" s="143">
        <v>10</v>
      </c>
      <c r="S109" s="144">
        <f t="shared" si="17"/>
        <v>100</v>
      </c>
      <c r="T109" s="25">
        <f t="shared" si="18"/>
        <v>78.328751094688201</v>
      </c>
      <c r="U109" s="30">
        <f t="shared" si="19"/>
        <v>2</v>
      </c>
      <c r="V109" s="145"/>
      <c r="W109" s="27"/>
    </row>
    <row r="110" spans="1:23" s="27" customFormat="1" ht="15" customHeight="1" thickBot="1" x14ac:dyDescent="0.3">
      <c r="A110" s="33">
        <v>28</v>
      </c>
      <c r="B110" s="149" t="s">
        <v>15</v>
      </c>
      <c r="C110" s="134">
        <v>20</v>
      </c>
      <c r="D110" s="134">
        <v>90.967348195608821</v>
      </c>
      <c r="E110" s="134">
        <v>92.168944686308265</v>
      </c>
      <c r="F110" s="134">
        <v>86.492323583266824</v>
      </c>
      <c r="G110" s="134">
        <v>88.5</v>
      </c>
      <c r="H110" s="134">
        <v>98.7</v>
      </c>
      <c r="I110" s="134">
        <v>71.030640668523688</v>
      </c>
      <c r="J110" s="192">
        <v>8.7334662076463143</v>
      </c>
      <c r="K110" s="143">
        <v>10</v>
      </c>
      <c r="L110" s="143">
        <v>20</v>
      </c>
      <c r="M110" s="143">
        <v>20</v>
      </c>
      <c r="N110" s="143">
        <v>10</v>
      </c>
      <c r="O110" s="143">
        <v>10</v>
      </c>
      <c r="P110" s="143">
        <v>10</v>
      </c>
      <c r="Q110" s="143">
        <v>10</v>
      </c>
      <c r="R110" s="143">
        <v>10</v>
      </c>
      <c r="S110" s="144">
        <f t="shared" si="17"/>
        <v>100</v>
      </c>
      <c r="T110" s="189">
        <f t="shared" si="18"/>
        <v>73.9729016223271</v>
      </c>
      <c r="U110" s="35">
        <f t="shared" si="19"/>
        <v>6</v>
      </c>
      <c r="V110" s="145"/>
    </row>
    <row r="111" spans="1:23" s="27" customFormat="1" ht="15" customHeight="1" x14ac:dyDescent="0.25">
      <c r="A111" s="137"/>
      <c r="B111" s="145"/>
      <c r="C111" s="145"/>
      <c r="D111" s="145"/>
      <c r="E111" s="145"/>
      <c r="F111" s="145"/>
      <c r="G111" s="145"/>
      <c r="H111" s="145"/>
      <c r="I111" s="145"/>
      <c r="J111" s="145"/>
      <c r="K111" s="145"/>
      <c r="L111" s="145"/>
      <c r="M111" s="145"/>
      <c r="N111" s="145"/>
      <c r="O111" s="145"/>
      <c r="P111" s="145"/>
      <c r="Q111" s="145"/>
      <c r="R111" s="145"/>
      <c r="S111" s="145"/>
      <c r="T111" s="145"/>
      <c r="U111" s="145"/>
      <c r="V111" s="145"/>
    </row>
    <row r="112" spans="1:23" x14ac:dyDescent="0.25">
      <c r="A112" s="143"/>
      <c r="B112" s="13" t="s">
        <v>67</v>
      </c>
      <c r="C112" s="13"/>
      <c r="D112" s="13"/>
      <c r="E112" s="13"/>
      <c r="F112" s="13"/>
      <c r="G112" s="13"/>
      <c r="H112" s="13"/>
      <c r="I112" s="13"/>
      <c r="J112" s="13"/>
      <c r="K112" s="145"/>
      <c r="L112" s="145"/>
      <c r="M112" s="145"/>
      <c r="N112" s="145"/>
      <c r="O112" s="145"/>
      <c r="P112" s="145"/>
      <c r="Q112" s="145"/>
      <c r="R112" s="145"/>
      <c r="S112" s="145"/>
      <c r="T112" s="145"/>
      <c r="U112" s="145"/>
      <c r="V112" s="145"/>
      <c r="W112" s="27"/>
    </row>
    <row r="113" spans="1:23" x14ac:dyDescent="0.25">
      <c r="A113" s="143"/>
      <c r="B113" s="36" t="s">
        <v>28</v>
      </c>
      <c r="C113" s="5">
        <f t="shared" ref="C113:J113" si="20">AVERAGE(C83:C110)</f>
        <v>14.067299280179123</v>
      </c>
      <c r="D113" s="5">
        <f t="shared" si="20"/>
        <v>84.10459623163301</v>
      </c>
      <c r="E113" s="5">
        <f t="shared" si="20"/>
        <v>86.091744271784151</v>
      </c>
      <c r="F113" s="5">
        <f t="shared" si="20"/>
        <v>83.119260677162544</v>
      </c>
      <c r="G113" s="5">
        <f t="shared" si="20"/>
        <v>90.79285714285713</v>
      </c>
      <c r="H113" s="5">
        <f t="shared" si="20"/>
        <v>91.864285714285714</v>
      </c>
      <c r="I113" s="5">
        <f>AVERAGE(I83:I110)</f>
        <v>65.132076717368989</v>
      </c>
      <c r="J113" s="5">
        <f t="shared" si="20"/>
        <v>6.1106500360042624</v>
      </c>
      <c r="K113" s="145"/>
      <c r="L113" s="145"/>
      <c r="M113" s="145"/>
      <c r="N113" s="145"/>
      <c r="O113" s="145"/>
      <c r="P113" s="145"/>
      <c r="Q113" s="145"/>
      <c r="R113" s="145"/>
      <c r="S113" s="145"/>
      <c r="T113" s="5">
        <f>AVERAGE(T83:T110)</f>
        <v>69.370541224033204</v>
      </c>
      <c r="U113" s="145"/>
      <c r="V113" s="145"/>
      <c r="W113" s="27"/>
    </row>
    <row r="114" spans="1:23" x14ac:dyDescent="0.25">
      <c r="A114" s="143"/>
      <c r="B114" s="36" t="s">
        <v>32</v>
      </c>
      <c r="C114" s="5">
        <f t="shared" ref="C114:J114" si="21">STDEV(C83:C110)</f>
        <v>11.292274272567072</v>
      </c>
      <c r="D114" s="5">
        <f t="shared" si="21"/>
        <v>10.155913708679538</v>
      </c>
      <c r="E114" s="5">
        <f t="shared" si="21"/>
        <v>8.9846669512435184</v>
      </c>
      <c r="F114" s="5">
        <f t="shared" si="21"/>
        <v>12.138019107338831</v>
      </c>
      <c r="G114" s="5">
        <f t="shared" si="21"/>
        <v>6.1316379644418122</v>
      </c>
      <c r="H114" s="5">
        <f t="shared" si="21"/>
        <v>9.3350083530964749</v>
      </c>
      <c r="I114" s="5">
        <f>STDEV(I83:I110)</f>
        <v>13.893516493688152</v>
      </c>
      <c r="J114" s="5">
        <f t="shared" si="21"/>
        <v>6.6603032344980981</v>
      </c>
      <c r="K114" s="145"/>
      <c r="L114" s="145"/>
      <c r="M114" s="145"/>
      <c r="N114" s="145"/>
      <c r="O114" s="145"/>
      <c r="P114" s="145"/>
      <c r="Q114" s="145"/>
      <c r="R114" s="145"/>
      <c r="S114" s="145"/>
      <c r="T114" s="5">
        <f>STDEV(T83:T110)</f>
        <v>5.7219419658350317</v>
      </c>
      <c r="U114" s="145"/>
      <c r="V114" s="145"/>
      <c r="W114" s="27"/>
    </row>
    <row r="115" spans="1:23" x14ac:dyDescent="0.25">
      <c r="A115" s="143"/>
      <c r="B115" s="36" t="s">
        <v>29</v>
      </c>
      <c r="C115" s="37">
        <f t="shared" ref="C115:J115" si="22">COUNT(C83:C110)</f>
        <v>28</v>
      </c>
      <c r="D115" s="37">
        <f t="shared" si="22"/>
        <v>28</v>
      </c>
      <c r="E115" s="37">
        <f t="shared" si="22"/>
        <v>28</v>
      </c>
      <c r="F115" s="37">
        <f t="shared" si="22"/>
        <v>28</v>
      </c>
      <c r="G115" s="37">
        <f t="shared" si="22"/>
        <v>28</v>
      </c>
      <c r="H115" s="37">
        <f t="shared" si="22"/>
        <v>28</v>
      </c>
      <c r="I115" s="37">
        <f>COUNT(I83:I110)</f>
        <v>27</v>
      </c>
      <c r="J115" s="37">
        <f t="shared" si="22"/>
        <v>27</v>
      </c>
      <c r="K115" s="145"/>
      <c r="L115" s="145"/>
      <c r="M115" s="145"/>
      <c r="N115" s="145"/>
      <c r="O115" s="145"/>
      <c r="P115" s="145"/>
      <c r="Q115" s="145"/>
      <c r="R115" s="145"/>
      <c r="S115" s="145"/>
      <c r="T115" s="37">
        <f>COUNT(T83:T110)</f>
        <v>28</v>
      </c>
      <c r="U115" s="145"/>
      <c r="V115" s="145"/>
      <c r="W115" s="27"/>
    </row>
    <row r="116" spans="1:23" x14ac:dyDescent="0.25">
      <c r="B116" s="36" t="s">
        <v>30</v>
      </c>
      <c r="C116" s="1">
        <f t="shared" ref="C116:J116" si="23">MIN(C83:C110)</f>
        <v>0.87336244541484709</v>
      </c>
      <c r="D116" s="1">
        <f t="shared" si="23"/>
        <v>57.138675876602477</v>
      </c>
      <c r="E116" s="1">
        <f t="shared" si="23"/>
        <v>63.196349431441256</v>
      </c>
      <c r="F116" s="1">
        <f t="shared" si="23"/>
        <v>56.18296529968454</v>
      </c>
      <c r="G116" s="1">
        <f t="shared" si="23"/>
        <v>73.599999999999994</v>
      </c>
      <c r="H116" s="1">
        <f t="shared" si="23"/>
        <v>57.8</v>
      </c>
      <c r="I116" s="1">
        <f>MIN(I83:I110)</f>
        <v>34.837092731829571</v>
      </c>
      <c r="J116" s="1">
        <f t="shared" si="23"/>
        <v>0.19377967251235348</v>
      </c>
      <c r="K116" s="145"/>
      <c r="L116" s="145"/>
      <c r="M116" s="145"/>
      <c r="N116" s="145"/>
      <c r="O116" s="145"/>
      <c r="P116" s="145"/>
      <c r="Q116" s="145"/>
      <c r="R116" s="145"/>
      <c r="S116" s="145"/>
      <c r="T116" s="1">
        <f>MIN(T83:T110)</f>
        <v>56.228705135780331</v>
      </c>
      <c r="U116" s="145"/>
      <c r="V116" s="145"/>
      <c r="W116" s="27"/>
    </row>
    <row r="117" spans="1:23" x14ac:dyDescent="0.25">
      <c r="B117" s="36" t="s">
        <v>31</v>
      </c>
      <c r="C117" s="1">
        <f t="shared" ref="C117:J117" si="24">MAX(C83:C110)</f>
        <v>47.950819672131146</v>
      </c>
      <c r="D117" s="1">
        <f t="shared" si="24"/>
        <v>98.182530618806325</v>
      </c>
      <c r="E117" s="1">
        <f t="shared" si="24"/>
        <v>99.302826597791238</v>
      </c>
      <c r="F117" s="1">
        <f t="shared" si="24"/>
        <v>100</v>
      </c>
      <c r="G117" s="1">
        <f t="shared" si="24"/>
        <v>98.4</v>
      </c>
      <c r="H117" s="1">
        <f t="shared" si="24"/>
        <v>99.7</v>
      </c>
      <c r="I117" s="1">
        <f>MAX(I83:I110)</f>
        <v>89.138576779026209</v>
      </c>
      <c r="J117" s="1">
        <f t="shared" si="24"/>
        <v>25.921608625965327</v>
      </c>
      <c r="K117" s="145"/>
      <c r="L117" s="145"/>
      <c r="M117" s="145"/>
      <c r="N117" s="145"/>
      <c r="O117" s="145"/>
      <c r="P117" s="145"/>
      <c r="Q117" s="145"/>
      <c r="R117" s="145"/>
      <c r="S117" s="145"/>
      <c r="T117" s="1">
        <f>MAX(T83:T110)</f>
        <v>78.491025114525144</v>
      </c>
      <c r="U117" s="145"/>
      <c r="V117" s="145"/>
      <c r="W117" s="27"/>
    </row>
    <row r="118" spans="1:23" x14ac:dyDescent="0.25">
      <c r="B118" s="13"/>
      <c r="C118" s="24"/>
      <c r="D118" s="24"/>
      <c r="E118" s="24"/>
      <c r="F118" s="24"/>
      <c r="G118" s="24"/>
      <c r="H118" s="24"/>
      <c r="I118" s="24"/>
      <c r="J118" s="24"/>
      <c r="K118" s="145"/>
      <c r="L118" s="145"/>
      <c r="M118" s="145"/>
      <c r="N118" s="145"/>
      <c r="O118" s="145"/>
      <c r="P118" s="145"/>
      <c r="Q118" s="145"/>
      <c r="R118" s="145"/>
      <c r="S118" s="145"/>
      <c r="T118" s="24"/>
      <c r="U118" s="145"/>
      <c r="V118" s="145"/>
    </row>
    <row r="119" spans="1:23" x14ac:dyDescent="0.25">
      <c r="B119" s="13"/>
      <c r="C119" s="24"/>
      <c r="D119" s="24"/>
      <c r="E119" s="24"/>
      <c r="F119" s="24"/>
      <c r="G119" s="24"/>
      <c r="H119" s="24"/>
      <c r="I119" s="24"/>
      <c r="J119" s="24"/>
      <c r="K119" s="145"/>
      <c r="L119" s="145"/>
      <c r="M119" s="145"/>
      <c r="N119" s="145"/>
      <c r="O119" s="145"/>
      <c r="P119" s="145"/>
      <c r="Q119" s="145"/>
      <c r="R119" s="145"/>
      <c r="S119" s="145"/>
      <c r="T119" s="24"/>
      <c r="U119" s="145"/>
      <c r="V119" s="145"/>
    </row>
    <row r="120" spans="1:23" x14ac:dyDescent="0.25">
      <c r="B120" s="13"/>
      <c r="C120" s="24"/>
      <c r="D120" s="24"/>
      <c r="E120" s="24"/>
      <c r="F120" s="24"/>
      <c r="G120" s="24"/>
      <c r="H120" s="24"/>
      <c r="I120" s="24"/>
      <c r="J120" s="24"/>
      <c r="K120" s="145"/>
      <c r="L120" s="145"/>
      <c r="M120" s="145"/>
      <c r="N120" s="145"/>
      <c r="O120" s="145"/>
      <c r="P120" s="145"/>
      <c r="Q120" s="145"/>
      <c r="R120" s="145"/>
      <c r="S120" s="145"/>
      <c r="T120" s="24"/>
      <c r="U120" s="145"/>
      <c r="V120" s="145"/>
    </row>
    <row r="121" spans="1:23" x14ac:dyDescent="0.25">
      <c r="B121" s="13"/>
      <c r="C121" s="24"/>
      <c r="D121" s="24"/>
      <c r="E121" s="24"/>
      <c r="F121" s="24"/>
      <c r="G121" s="24"/>
      <c r="H121" s="24"/>
      <c r="I121" s="24"/>
      <c r="J121" s="24"/>
      <c r="K121" s="145"/>
      <c r="L121" s="145"/>
      <c r="M121" s="145"/>
      <c r="N121" s="145"/>
      <c r="O121" s="145"/>
      <c r="P121" s="145"/>
      <c r="Q121" s="145"/>
      <c r="R121" s="145"/>
      <c r="S121" s="145"/>
      <c r="T121" s="24"/>
      <c r="U121" s="145"/>
      <c r="V121" s="145"/>
    </row>
    <row r="122" spans="1:23" x14ac:dyDescent="0.25">
      <c r="B122" s="80" t="s">
        <v>55</v>
      </c>
      <c r="C122" s="81"/>
      <c r="D122" s="81"/>
      <c r="E122" s="81"/>
      <c r="F122" s="81"/>
      <c r="G122" s="81"/>
      <c r="H122" s="81"/>
      <c r="I122" s="81"/>
      <c r="J122" s="81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</row>
    <row r="123" spans="1:23" x14ac:dyDescent="0.25">
      <c r="B123" s="45"/>
      <c r="C123" s="13"/>
      <c r="D123" s="82"/>
      <c r="E123" s="82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</row>
    <row r="124" spans="1:23" x14ac:dyDescent="0.25">
      <c r="B124" s="83"/>
      <c r="K124" s="145"/>
      <c r="L124" s="145"/>
      <c r="M124" s="145"/>
      <c r="N124" s="145"/>
      <c r="O124" s="145"/>
      <c r="P124" s="145"/>
      <c r="Q124" s="145"/>
      <c r="R124" s="145"/>
      <c r="S124" s="145"/>
      <c r="T124" s="145"/>
      <c r="U124" s="145"/>
      <c r="V124" s="145"/>
    </row>
    <row r="125" spans="1:23" x14ac:dyDescent="0.25">
      <c r="B125" s="150" t="s">
        <v>66</v>
      </c>
      <c r="C125" s="72" t="s">
        <v>98</v>
      </c>
      <c r="K125" s="145"/>
      <c r="L125" s="145"/>
      <c r="M125" s="145"/>
      <c r="N125" s="145"/>
      <c r="O125" s="145"/>
      <c r="P125" s="145"/>
      <c r="Q125" s="145"/>
      <c r="R125" s="145"/>
      <c r="S125" s="145"/>
      <c r="T125" s="145"/>
      <c r="U125" s="145"/>
      <c r="V125" s="145"/>
    </row>
    <row r="126" spans="1:23" x14ac:dyDescent="0.25">
      <c r="B126" s="150" t="s">
        <v>104</v>
      </c>
      <c r="C126" s="72" t="s">
        <v>121</v>
      </c>
      <c r="K126" s="145"/>
      <c r="L126" s="145"/>
      <c r="M126" s="145"/>
      <c r="N126" s="145"/>
      <c r="O126" s="145"/>
      <c r="P126" s="145"/>
      <c r="Q126" s="145"/>
      <c r="R126" s="145"/>
      <c r="S126" s="145"/>
      <c r="T126" s="145"/>
      <c r="U126" s="145"/>
      <c r="V126" s="145"/>
    </row>
    <row r="127" spans="1:23" x14ac:dyDescent="0.25">
      <c r="B127" s="150" t="s">
        <v>105</v>
      </c>
      <c r="C127" s="151" t="s">
        <v>122</v>
      </c>
      <c r="D127" s="27"/>
      <c r="E127" s="27"/>
      <c r="J127" s="27"/>
      <c r="K127" s="145"/>
      <c r="L127" s="145"/>
      <c r="M127" s="145"/>
      <c r="N127" s="145"/>
      <c r="O127" s="145"/>
      <c r="P127" s="145"/>
      <c r="Q127" s="145"/>
      <c r="R127" s="145"/>
      <c r="S127" s="145"/>
      <c r="T127" s="145"/>
      <c r="U127" s="145"/>
      <c r="V127" s="145"/>
    </row>
    <row r="128" spans="1:23" x14ac:dyDescent="0.25">
      <c r="B128" s="150" t="s">
        <v>106</v>
      </c>
      <c r="C128" s="151" t="s">
        <v>127</v>
      </c>
      <c r="K128" s="145"/>
      <c r="L128" s="145"/>
      <c r="M128" s="145"/>
      <c r="N128" s="145"/>
      <c r="O128" s="145"/>
      <c r="P128" s="145"/>
      <c r="Q128" s="145"/>
      <c r="R128" s="145"/>
      <c r="S128" s="145"/>
      <c r="T128" s="145"/>
      <c r="U128" s="145"/>
      <c r="V128" s="145"/>
    </row>
    <row r="129" spans="2:22" x14ac:dyDescent="0.25">
      <c r="B129" s="45" t="s">
        <v>125</v>
      </c>
      <c r="C129" s="13" t="s">
        <v>128</v>
      </c>
      <c r="K129" s="145"/>
      <c r="L129" s="145"/>
      <c r="M129" s="145"/>
      <c r="N129" s="145"/>
      <c r="O129" s="145"/>
      <c r="P129" s="145"/>
      <c r="Q129" s="145"/>
      <c r="R129" s="145"/>
      <c r="S129" s="145"/>
      <c r="T129" s="145"/>
      <c r="U129" s="145"/>
      <c r="V129" s="145"/>
    </row>
    <row r="130" spans="2:22" x14ac:dyDescent="0.25">
      <c r="B130" s="72" t="s">
        <v>134</v>
      </c>
      <c r="C130" s="72" t="s">
        <v>135</v>
      </c>
      <c r="K130" s="145"/>
      <c r="L130" s="145"/>
      <c r="M130" s="145"/>
      <c r="N130" s="145"/>
      <c r="O130" s="145"/>
      <c r="P130" s="145"/>
      <c r="Q130" s="145"/>
      <c r="R130" s="145"/>
      <c r="S130" s="145"/>
      <c r="T130" s="145"/>
      <c r="U130" s="145"/>
      <c r="V130" s="145"/>
    </row>
    <row r="131" spans="2:22" x14ac:dyDescent="0.25">
      <c r="K131" s="145"/>
      <c r="L131" s="145"/>
      <c r="M131" s="145"/>
      <c r="N131" s="145"/>
      <c r="O131" s="145"/>
      <c r="P131" s="145"/>
      <c r="Q131" s="145"/>
      <c r="R131" s="145"/>
      <c r="S131" s="145"/>
      <c r="T131" s="145"/>
      <c r="U131" s="145"/>
      <c r="V131" s="145"/>
    </row>
    <row r="132" spans="2:22" x14ac:dyDescent="0.25">
      <c r="K132" s="145"/>
      <c r="L132" s="145"/>
      <c r="M132" s="145"/>
      <c r="N132" s="145"/>
      <c r="O132" s="145"/>
      <c r="P132" s="145"/>
      <c r="Q132" s="145"/>
      <c r="R132" s="145"/>
      <c r="S132" s="145"/>
      <c r="T132" s="145"/>
      <c r="U132" s="145"/>
      <c r="V132" s="145"/>
    </row>
    <row r="133" spans="2:22" x14ac:dyDescent="0.25">
      <c r="K133" s="145"/>
      <c r="L133" s="145"/>
      <c r="M133" s="145"/>
      <c r="N133" s="145"/>
      <c r="O133" s="145"/>
      <c r="P133" s="145"/>
      <c r="Q133" s="145"/>
      <c r="R133" s="145"/>
      <c r="S133" s="145"/>
      <c r="T133" s="145"/>
      <c r="U133" s="145"/>
      <c r="V133" s="145"/>
    </row>
    <row r="134" spans="2:22" x14ac:dyDescent="0.25">
      <c r="K134" s="145"/>
      <c r="L134" s="145"/>
      <c r="M134" s="145"/>
      <c r="N134" s="145"/>
      <c r="O134" s="145"/>
      <c r="P134" s="145"/>
      <c r="Q134" s="145"/>
      <c r="R134" s="145"/>
      <c r="S134" s="145"/>
      <c r="T134" s="145"/>
      <c r="U134" s="145"/>
      <c r="V134" s="145"/>
    </row>
    <row r="135" spans="2:22" x14ac:dyDescent="0.25">
      <c r="K135" s="145"/>
      <c r="L135" s="145"/>
      <c r="M135" s="145"/>
      <c r="N135" s="145"/>
      <c r="O135" s="145"/>
      <c r="P135" s="145"/>
      <c r="Q135" s="145"/>
      <c r="R135" s="145"/>
      <c r="S135" s="145"/>
      <c r="T135" s="145"/>
      <c r="U135" s="145"/>
      <c r="V135" s="145"/>
    </row>
    <row r="136" spans="2:22" x14ac:dyDescent="0.25">
      <c r="K136" s="145"/>
      <c r="L136" s="145"/>
      <c r="M136" s="145"/>
      <c r="N136" s="145"/>
      <c r="O136" s="145"/>
      <c r="P136" s="145"/>
      <c r="Q136" s="145"/>
      <c r="R136" s="145"/>
      <c r="S136" s="145"/>
      <c r="T136" s="145"/>
      <c r="U136" s="145"/>
      <c r="V136" s="145"/>
    </row>
    <row r="137" spans="2:22" x14ac:dyDescent="0.25">
      <c r="K137" s="145"/>
      <c r="L137" s="145"/>
      <c r="M137" s="145"/>
      <c r="N137" s="145"/>
      <c r="O137" s="145"/>
      <c r="P137" s="145"/>
      <c r="Q137" s="145"/>
      <c r="R137" s="145"/>
      <c r="S137" s="145"/>
      <c r="T137" s="145"/>
      <c r="U137" s="145"/>
      <c r="V137" s="145"/>
    </row>
    <row r="138" spans="2:22" x14ac:dyDescent="0.25">
      <c r="K138" s="145"/>
      <c r="L138" s="145"/>
      <c r="M138" s="145"/>
      <c r="N138" s="145"/>
      <c r="O138" s="145"/>
      <c r="P138" s="145"/>
      <c r="Q138" s="145"/>
      <c r="R138" s="145"/>
      <c r="S138" s="145"/>
      <c r="T138" s="145"/>
      <c r="U138" s="145"/>
      <c r="V138" s="145"/>
    </row>
    <row r="139" spans="2:22" x14ac:dyDescent="0.25">
      <c r="K139" s="145"/>
      <c r="L139" s="145"/>
      <c r="M139" s="145"/>
      <c r="N139" s="145"/>
      <c r="O139" s="145"/>
      <c r="P139" s="145"/>
      <c r="Q139" s="145"/>
      <c r="R139" s="145"/>
      <c r="S139" s="145"/>
      <c r="T139" s="145"/>
      <c r="U139" s="145"/>
      <c r="V139" s="145"/>
    </row>
    <row r="140" spans="2:22" x14ac:dyDescent="0.25">
      <c r="K140" s="145"/>
      <c r="L140" s="145"/>
      <c r="M140" s="145"/>
      <c r="N140" s="145"/>
      <c r="O140" s="145"/>
      <c r="P140" s="145"/>
      <c r="Q140" s="145"/>
      <c r="R140" s="145"/>
      <c r="S140" s="145"/>
      <c r="T140" s="145"/>
      <c r="U140" s="145"/>
      <c r="V140" s="145"/>
    </row>
    <row r="141" spans="2:22" x14ac:dyDescent="0.25">
      <c r="K141" s="145"/>
      <c r="L141" s="145"/>
      <c r="M141" s="145"/>
      <c r="N141" s="145"/>
      <c r="O141" s="145"/>
      <c r="P141" s="145"/>
      <c r="Q141" s="145"/>
      <c r="R141" s="145"/>
      <c r="S141" s="145"/>
      <c r="T141" s="145"/>
      <c r="U141" s="145"/>
      <c r="V141" s="145"/>
    </row>
    <row r="142" spans="2:22" x14ac:dyDescent="0.25">
      <c r="K142" s="145"/>
      <c r="L142" s="145"/>
      <c r="M142" s="145"/>
      <c r="N142" s="145"/>
      <c r="O142" s="145"/>
      <c r="P142" s="145"/>
      <c r="Q142" s="145"/>
      <c r="R142" s="145"/>
      <c r="S142" s="145"/>
      <c r="T142" s="145"/>
      <c r="U142" s="145"/>
      <c r="V142" s="145"/>
    </row>
    <row r="143" spans="2:22" x14ac:dyDescent="0.25">
      <c r="K143" s="145"/>
      <c r="L143" s="145"/>
      <c r="M143" s="145"/>
      <c r="N143" s="145"/>
      <c r="O143" s="145"/>
      <c r="P143" s="145"/>
      <c r="Q143" s="145"/>
      <c r="R143" s="145"/>
      <c r="S143" s="145"/>
      <c r="T143" s="145"/>
      <c r="U143" s="145"/>
      <c r="V143" s="145"/>
    </row>
    <row r="144" spans="2:22" x14ac:dyDescent="0.25">
      <c r="K144" s="145"/>
      <c r="L144" s="145"/>
      <c r="M144" s="145"/>
      <c r="N144" s="145"/>
      <c r="O144" s="145"/>
      <c r="P144" s="145"/>
      <c r="Q144" s="145"/>
      <c r="R144" s="145"/>
      <c r="S144" s="145"/>
      <c r="T144" s="145"/>
      <c r="U144" s="145"/>
      <c r="V144" s="145"/>
    </row>
    <row r="145" spans="11:22" x14ac:dyDescent="0.25">
      <c r="K145" s="145"/>
      <c r="L145" s="145"/>
      <c r="M145" s="145"/>
      <c r="N145" s="145"/>
      <c r="O145" s="145"/>
      <c r="P145" s="145"/>
      <c r="Q145" s="145"/>
      <c r="R145" s="145"/>
      <c r="S145" s="145"/>
      <c r="T145" s="145"/>
      <c r="U145" s="145"/>
      <c r="V145" s="145"/>
    </row>
    <row r="146" spans="11:22" x14ac:dyDescent="0.25">
      <c r="K146" s="145"/>
      <c r="L146" s="145"/>
      <c r="M146" s="145"/>
      <c r="N146" s="145"/>
      <c r="O146" s="145"/>
      <c r="P146" s="145"/>
      <c r="Q146" s="145"/>
      <c r="R146" s="145"/>
      <c r="S146" s="145"/>
      <c r="T146" s="145"/>
      <c r="U146" s="145"/>
      <c r="V146" s="145"/>
    </row>
    <row r="147" spans="11:22" x14ac:dyDescent="0.25">
      <c r="K147" s="145"/>
      <c r="L147" s="145"/>
      <c r="M147" s="145"/>
      <c r="N147" s="145"/>
      <c r="O147" s="145"/>
      <c r="P147" s="145"/>
      <c r="Q147" s="145"/>
      <c r="R147" s="145"/>
      <c r="S147" s="145"/>
      <c r="T147" s="145"/>
      <c r="U147" s="145"/>
      <c r="V147" s="145"/>
    </row>
    <row r="148" spans="11:22" x14ac:dyDescent="0.25">
      <c r="K148" s="145"/>
      <c r="L148" s="145"/>
      <c r="M148" s="145"/>
      <c r="N148" s="145"/>
      <c r="O148" s="145"/>
      <c r="P148" s="145"/>
      <c r="Q148" s="145"/>
      <c r="R148" s="145"/>
      <c r="S148" s="145"/>
      <c r="T148" s="145"/>
      <c r="U148" s="145"/>
      <c r="V148" s="145"/>
    </row>
    <row r="149" spans="11:22" x14ac:dyDescent="0.25">
      <c r="K149" s="145"/>
      <c r="L149" s="145"/>
      <c r="M149" s="145"/>
      <c r="N149" s="145"/>
      <c r="O149" s="145"/>
      <c r="P149" s="145"/>
      <c r="Q149" s="145"/>
      <c r="R149" s="145"/>
      <c r="S149" s="145"/>
      <c r="T149" s="145"/>
      <c r="U149" s="145"/>
      <c r="V149" s="145"/>
    </row>
    <row r="150" spans="11:22" x14ac:dyDescent="0.25">
      <c r="K150" s="145"/>
      <c r="L150" s="145"/>
      <c r="M150" s="145"/>
      <c r="N150" s="145"/>
      <c r="O150" s="145"/>
      <c r="P150" s="145"/>
      <c r="Q150" s="145"/>
      <c r="R150" s="145"/>
      <c r="S150" s="145"/>
      <c r="T150" s="145"/>
      <c r="U150" s="145"/>
      <c r="V150" s="145"/>
    </row>
    <row r="151" spans="11:22" x14ac:dyDescent="0.25">
      <c r="K151" s="145"/>
      <c r="L151" s="145"/>
      <c r="M151" s="145"/>
      <c r="N151" s="145"/>
      <c r="O151" s="145"/>
      <c r="P151" s="145"/>
      <c r="Q151" s="145"/>
      <c r="R151" s="145"/>
      <c r="S151" s="145"/>
      <c r="T151" s="145"/>
      <c r="U151" s="145"/>
      <c r="V151" s="145"/>
    </row>
    <row r="152" spans="11:22" x14ac:dyDescent="0.25">
      <c r="K152" s="145"/>
      <c r="L152" s="145"/>
      <c r="M152" s="145"/>
      <c r="N152" s="145"/>
      <c r="O152" s="145"/>
      <c r="P152" s="145"/>
      <c r="Q152" s="145"/>
      <c r="R152" s="145"/>
      <c r="S152" s="145"/>
      <c r="T152" s="145"/>
      <c r="U152" s="145"/>
      <c r="V152" s="145"/>
    </row>
    <row r="153" spans="11:22" x14ac:dyDescent="0.25">
      <c r="K153" s="145"/>
      <c r="L153" s="145"/>
      <c r="M153" s="145"/>
      <c r="N153" s="145"/>
      <c r="O153" s="145"/>
      <c r="P153" s="145"/>
      <c r="Q153" s="145"/>
      <c r="R153" s="145"/>
      <c r="S153" s="145"/>
      <c r="T153" s="145"/>
      <c r="U153" s="145"/>
      <c r="V153" s="145"/>
    </row>
    <row r="154" spans="11:22" x14ac:dyDescent="0.25">
      <c r="K154" s="145"/>
      <c r="L154" s="145"/>
      <c r="M154" s="145"/>
      <c r="N154" s="145"/>
      <c r="O154" s="145"/>
      <c r="P154" s="145"/>
      <c r="Q154" s="145"/>
      <c r="R154" s="145"/>
      <c r="S154" s="145"/>
      <c r="T154" s="145"/>
      <c r="U154" s="145"/>
      <c r="V154" s="145"/>
    </row>
    <row r="155" spans="11:22" x14ac:dyDescent="0.25">
      <c r="K155" s="145"/>
      <c r="L155" s="145"/>
      <c r="M155" s="145"/>
      <c r="N155" s="145"/>
      <c r="O155" s="145"/>
      <c r="P155" s="145"/>
      <c r="Q155" s="145"/>
      <c r="R155" s="145"/>
      <c r="S155" s="145"/>
      <c r="T155" s="145"/>
      <c r="U155" s="145"/>
      <c r="V155" s="145"/>
    </row>
    <row r="156" spans="11:22" x14ac:dyDescent="0.25">
      <c r="K156" s="145"/>
      <c r="L156" s="145"/>
      <c r="M156" s="145"/>
      <c r="N156" s="145"/>
      <c r="O156" s="145"/>
      <c r="P156" s="145"/>
      <c r="Q156" s="145"/>
      <c r="R156" s="145"/>
      <c r="S156" s="145"/>
      <c r="T156" s="145"/>
      <c r="U156" s="145"/>
      <c r="V156" s="145"/>
    </row>
    <row r="157" spans="11:22" x14ac:dyDescent="0.25">
      <c r="K157" s="145"/>
      <c r="L157" s="145"/>
      <c r="M157" s="145"/>
      <c r="N157" s="145"/>
      <c r="O157" s="145"/>
      <c r="P157" s="145"/>
      <c r="Q157" s="145"/>
      <c r="R157" s="145"/>
      <c r="S157" s="145"/>
      <c r="T157" s="145"/>
      <c r="U157" s="145"/>
      <c r="V157" s="145"/>
    </row>
    <row r="158" spans="11:22" x14ac:dyDescent="0.25">
      <c r="K158" s="145"/>
      <c r="L158" s="145"/>
      <c r="M158" s="145"/>
      <c r="N158" s="145"/>
      <c r="O158" s="145"/>
      <c r="P158" s="145"/>
      <c r="Q158" s="145"/>
      <c r="R158" s="145"/>
      <c r="S158" s="145"/>
      <c r="T158" s="145"/>
      <c r="U158" s="145"/>
      <c r="V158" s="145"/>
    </row>
    <row r="159" spans="11:22" x14ac:dyDescent="0.25">
      <c r="K159" s="145"/>
      <c r="L159" s="145"/>
      <c r="M159" s="145"/>
      <c r="N159" s="145"/>
      <c r="O159" s="145"/>
      <c r="P159" s="145"/>
      <c r="Q159" s="145"/>
      <c r="R159" s="145"/>
      <c r="S159" s="145"/>
      <c r="T159" s="145"/>
      <c r="U159" s="145"/>
      <c r="V159" s="145"/>
    </row>
    <row r="160" spans="11:22" x14ac:dyDescent="0.25">
      <c r="K160" s="145"/>
      <c r="L160" s="145"/>
      <c r="M160" s="145"/>
      <c r="N160" s="145"/>
      <c r="O160" s="145"/>
      <c r="P160" s="145"/>
      <c r="Q160" s="145"/>
      <c r="R160" s="145"/>
      <c r="S160" s="145"/>
      <c r="T160" s="145"/>
      <c r="U160" s="145"/>
      <c r="V160" s="145"/>
    </row>
    <row r="161" spans="11:22" x14ac:dyDescent="0.25">
      <c r="K161" s="145"/>
      <c r="L161" s="145"/>
      <c r="M161" s="145"/>
      <c r="N161" s="145"/>
      <c r="O161" s="145"/>
      <c r="P161" s="145"/>
      <c r="Q161" s="145"/>
      <c r="R161" s="145"/>
      <c r="S161" s="145"/>
      <c r="T161" s="145"/>
      <c r="U161" s="145"/>
      <c r="V161" s="145"/>
    </row>
    <row r="162" spans="11:22" x14ac:dyDescent="0.25">
      <c r="K162" s="145"/>
      <c r="L162" s="145"/>
      <c r="M162" s="145"/>
      <c r="N162" s="145"/>
      <c r="O162" s="145"/>
      <c r="P162" s="145"/>
      <c r="Q162" s="145"/>
      <c r="R162" s="145"/>
      <c r="S162" s="145"/>
      <c r="T162" s="145"/>
      <c r="U162" s="145"/>
      <c r="V162" s="145"/>
    </row>
    <row r="163" spans="11:22" x14ac:dyDescent="0.25">
      <c r="K163" s="145"/>
      <c r="L163" s="145"/>
      <c r="M163" s="145"/>
      <c r="N163" s="145"/>
      <c r="O163" s="145"/>
      <c r="P163" s="145"/>
      <c r="Q163" s="145"/>
      <c r="R163" s="145"/>
      <c r="S163" s="145"/>
      <c r="T163" s="145"/>
      <c r="U163" s="145"/>
      <c r="V163" s="145"/>
    </row>
    <row r="164" spans="11:22" x14ac:dyDescent="0.25">
      <c r="K164" s="145"/>
      <c r="L164" s="145"/>
      <c r="M164" s="145"/>
      <c r="N164" s="145"/>
      <c r="O164" s="145"/>
      <c r="P164" s="145"/>
      <c r="Q164" s="145"/>
      <c r="R164" s="145"/>
      <c r="S164" s="145"/>
      <c r="T164" s="145"/>
      <c r="U164" s="145"/>
      <c r="V164" s="145"/>
    </row>
    <row r="165" spans="11:22" x14ac:dyDescent="0.25">
      <c r="K165" s="145"/>
      <c r="L165" s="145"/>
      <c r="M165" s="145"/>
      <c r="N165" s="145"/>
      <c r="O165" s="145"/>
      <c r="P165" s="145"/>
      <c r="Q165" s="145"/>
      <c r="R165" s="145"/>
      <c r="S165" s="145"/>
      <c r="T165" s="145"/>
      <c r="U165" s="145"/>
      <c r="V165" s="145"/>
    </row>
    <row r="166" spans="11:22" x14ac:dyDescent="0.25">
      <c r="K166" s="145"/>
      <c r="L166" s="145"/>
      <c r="M166" s="145"/>
      <c r="N166" s="145"/>
      <c r="O166" s="145"/>
      <c r="P166" s="145"/>
      <c r="Q166" s="145"/>
      <c r="R166" s="145"/>
      <c r="S166" s="145"/>
      <c r="T166" s="145"/>
      <c r="U166" s="145"/>
      <c r="V166" s="145"/>
    </row>
    <row r="167" spans="11:22" x14ac:dyDescent="0.25">
      <c r="K167" s="145"/>
      <c r="L167" s="145"/>
      <c r="M167" s="145"/>
      <c r="N167" s="145"/>
      <c r="O167" s="145"/>
      <c r="P167" s="145"/>
      <c r="Q167" s="145"/>
      <c r="R167" s="145"/>
      <c r="S167" s="145"/>
      <c r="T167" s="145"/>
      <c r="U167" s="145"/>
      <c r="V167" s="145"/>
    </row>
    <row r="168" spans="11:22" x14ac:dyDescent="0.25">
      <c r="K168" s="145"/>
      <c r="L168" s="145"/>
      <c r="M168" s="145"/>
      <c r="N168" s="145"/>
      <c r="O168" s="145"/>
      <c r="P168" s="145"/>
      <c r="Q168" s="145"/>
      <c r="R168" s="145"/>
      <c r="S168" s="145"/>
      <c r="T168" s="145"/>
      <c r="U168" s="145"/>
      <c r="V168" s="145"/>
    </row>
    <row r="169" spans="11:22" x14ac:dyDescent="0.25">
      <c r="K169" s="145"/>
      <c r="L169" s="145"/>
      <c r="M169" s="145"/>
      <c r="N169" s="145"/>
      <c r="O169" s="145"/>
      <c r="P169" s="145"/>
      <c r="Q169" s="145"/>
      <c r="R169" s="145"/>
      <c r="S169" s="145"/>
      <c r="T169" s="145"/>
      <c r="U169" s="145"/>
      <c r="V169" s="145"/>
    </row>
    <row r="170" spans="11:22" x14ac:dyDescent="0.25">
      <c r="K170" s="145"/>
      <c r="L170" s="145"/>
      <c r="M170" s="145"/>
      <c r="N170" s="145"/>
      <c r="O170" s="145"/>
      <c r="P170" s="145"/>
      <c r="Q170" s="145"/>
      <c r="R170" s="145"/>
      <c r="S170" s="145"/>
      <c r="T170" s="145"/>
      <c r="U170" s="145"/>
      <c r="V170" s="145"/>
    </row>
    <row r="171" spans="11:22" x14ac:dyDescent="0.25">
      <c r="K171" s="145"/>
      <c r="L171" s="145"/>
      <c r="M171" s="145"/>
      <c r="N171" s="145"/>
      <c r="O171" s="145"/>
      <c r="P171" s="145"/>
      <c r="Q171" s="145"/>
      <c r="R171" s="145"/>
      <c r="S171" s="145"/>
      <c r="T171" s="145"/>
      <c r="U171" s="145"/>
      <c r="V171" s="145"/>
    </row>
    <row r="172" spans="11:22" x14ac:dyDescent="0.25">
      <c r="K172" s="145"/>
      <c r="L172" s="145"/>
      <c r="M172" s="145"/>
      <c r="N172" s="145"/>
      <c r="O172" s="145"/>
      <c r="P172" s="145"/>
      <c r="Q172" s="145"/>
      <c r="R172" s="145"/>
      <c r="S172" s="145"/>
      <c r="T172" s="145"/>
      <c r="U172" s="145"/>
      <c r="V172" s="145"/>
    </row>
    <row r="173" spans="11:22" x14ac:dyDescent="0.25">
      <c r="K173" s="145"/>
      <c r="L173" s="145"/>
      <c r="M173" s="145"/>
      <c r="N173" s="145"/>
      <c r="O173" s="145"/>
      <c r="P173" s="145"/>
      <c r="Q173" s="145"/>
      <c r="R173" s="145"/>
      <c r="S173" s="145"/>
      <c r="T173" s="145"/>
      <c r="U173" s="145"/>
      <c r="V173" s="145"/>
    </row>
    <row r="174" spans="11:22" x14ac:dyDescent="0.25">
      <c r="K174" s="145"/>
      <c r="L174" s="145"/>
      <c r="M174" s="145"/>
      <c r="N174" s="145"/>
      <c r="O174" s="145"/>
      <c r="P174" s="145"/>
      <c r="Q174" s="145"/>
      <c r="R174" s="145"/>
      <c r="S174" s="145"/>
      <c r="T174" s="145"/>
      <c r="U174" s="145"/>
      <c r="V174" s="145"/>
    </row>
    <row r="175" spans="11:22" x14ac:dyDescent="0.25">
      <c r="K175" s="145"/>
      <c r="L175" s="145"/>
      <c r="M175" s="145"/>
      <c r="N175" s="145"/>
      <c r="O175" s="145"/>
      <c r="P175" s="145"/>
      <c r="Q175" s="145"/>
      <c r="R175" s="145"/>
      <c r="S175" s="145"/>
      <c r="T175" s="145"/>
      <c r="U175" s="145"/>
      <c r="V175" s="145"/>
    </row>
    <row r="176" spans="11:22" x14ac:dyDescent="0.25">
      <c r="K176" s="145"/>
      <c r="L176" s="145"/>
      <c r="M176" s="145"/>
      <c r="N176" s="145"/>
      <c r="O176" s="145"/>
      <c r="P176" s="145"/>
      <c r="Q176" s="145"/>
      <c r="R176" s="145"/>
      <c r="S176" s="145"/>
      <c r="T176" s="145"/>
      <c r="U176" s="145"/>
      <c r="V176" s="145"/>
    </row>
    <row r="177" spans="11:22" x14ac:dyDescent="0.25">
      <c r="K177" s="145"/>
      <c r="L177" s="145"/>
      <c r="M177" s="145"/>
      <c r="N177" s="145"/>
      <c r="O177" s="145"/>
      <c r="P177" s="145"/>
      <c r="Q177" s="145"/>
      <c r="R177" s="145"/>
      <c r="S177" s="145"/>
      <c r="T177" s="145"/>
      <c r="U177" s="145"/>
      <c r="V177" s="145"/>
    </row>
    <row r="178" spans="11:22" x14ac:dyDescent="0.25">
      <c r="K178" s="145"/>
      <c r="L178" s="145"/>
      <c r="M178" s="145"/>
      <c r="N178" s="145"/>
      <c r="O178" s="145"/>
      <c r="P178" s="145"/>
      <c r="Q178" s="145"/>
      <c r="R178" s="145"/>
      <c r="S178" s="145"/>
      <c r="T178" s="145"/>
      <c r="U178" s="145"/>
      <c r="V178" s="145"/>
    </row>
    <row r="179" spans="11:22" x14ac:dyDescent="0.25">
      <c r="K179" s="145"/>
      <c r="L179" s="145"/>
      <c r="M179" s="145"/>
      <c r="N179" s="145"/>
      <c r="O179" s="145"/>
      <c r="P179" s="145"/>
      <c r="Q179" s="145"/>
      <c r="R179" s="145"/>
      <c r="S179" s="145"/>
      <c r="T179" s="145"/>
      <c r="U179" s="145"/>
      <c r="V179" s="145"/>
    </row>
    <row r="180" spans="11:22" x14ac:dyDescent="0.25">
      <c r="K180" s="145"/>
      <c r="L180" s="145"/>
      <c r="M180" s="145"/>
      <c r="N180" s="145"/>
      <c r="O180" s="145"/>
      <c r="P180" s="145"/>
      <c r="Q180" s="145"/>
      <c r="R180" s="145"/>
      <c r="S180" s="145"/>
      <c r="T180" s="145"/>
      <c r="U180" s="145"/>
      <c r="V180" s="145"/>
    </row>
    <row r="181" spans="11:22" x14ac:dyDescent="0.25">
      <c r="K181" s="145"/>
      <c r="L181" s="145"/>
      <c r="M181" s="145"/>
      <c r="N181" s="145"/>
      <c r="O181" s="145"/>
      <c r="P181" s="145"/>
      <c r="Q181" s="145"/>
      <c r="R181" s="145"/>
      <c r="S181" s="145"/>
      <c r="T181" s="145"/>
      <c r="U181" s="145"/>
      <c r="V181" s="145"/>
    </row>
    <row r="182" spans="11:22" x14ac:dyDescent="0.25">
      <c r="K182" s="145"/>
      <c r="L182" s="145"/>
      <c r="M182" s="145"/>
      <c r="N182" s="145"/>
      <c r="O182" s="145"/>
      <c r="P182" s="145"/>
      <c r="Q182" s="145"/>
      <c r="R182" s="145"/>
      <c r="S182" s="145"/>
      <c r="T182" s="145"/>
      <c r="U182" s="145"/>
      <c r="V182" s="145"/>
    </row>
    <row r="183" spans="11:22" x14ac:dyDescent="0.25">
      <c r="K183" s="145"/>
      <c r="L183" s="145"/>
      <c r="M183" s="145"/>
      <c r="N183" s="145"/>
      <c r="O183" s="145"/>
      <c r="P183" s="145"/>
      <c r="Q183" s="145"/>
      <c r="R183" s="145"/>
      <c r="S183" s="145"/>
      <c r="T183" s="145"/>
      <c r="U183" s="145"/>
      <c r="V183" s="145"/>
    </row>
    <row r="184" spans="11:22" x14ac:dyDescent="0.25">
      <c r="K184" s="145"/>
      <c r="L184" s="145"/>
      <c r="M184" s="145"/>
      <c r="N184" s="145"/>
      <c r="O184" s="145"/>
      <c r="P184" s="145"/>
      <c r="Q184" s="145"/>
      <c r="R184" s="145"/>
      <c r="S184" s="145"/>
      <c r="T184" s="145"/>
      <c r="U184" s="145"/>
      <c r="V184" s="145"/>
    </row>
    <row r="185" spans="11:22" x14ac:dyDescent="0.25">
      <c r="K185" s="145"/>
      <c r="L185" s="145"/>
      <c r="M185" s="145"/>
      <c r="N185" s="145"/>
      <c r="O185" s="145"/>
      <c r="P185" s="145"/>
      <c r="Q185" s="145"/>
      <c r="R185" s="145"/>
      <c r="S185" s="145"/>
      <c r="T185" s="145"/>
      <c r="U185" s="145"/>
      <c r="V185" s="145"/>
    </row>
    <row r="186" spans="11:22" x14ac:dyDescent="0.25">
      <c r="K186" s="145"/>
      <c r="L186" s="145"/>
      <c r="M186" s="145"/>
      <c r="N186" s="145"/>
      <c r="O186" s="145"/>
      <c r="P186" s="145"/>
      <c r="Q186" s="145"/>
      <c r="R186" s="145"/>
      <c r="S186" s="145"/>
      <c r="T186" s="145"/>
      <c r="U186" s="145"/>
      <c r="V186" s="145"/>
    </row>
    <row r="187" spans="11:22" x14ac:dyDescent="0.25">
      <c r="K187" s="145"/>
      <c r="L187" s="145"/>
      <c r="M187" s="145"/>
      <c r="N187" s="145"/>
      <c r="O187" s="145"/>
      <c r="P187" s="145"/>
      <c r="Q187" s="145"/>
      <c r="R187" s="145"/>
      <c r="S187" s="145"/>
      <c r="T187" s="145"/>
      <c r="U187" s="145"/>
      <c r="V187" s="145"/>
    </row>
    <row r="188" spans="11:22" x14ac:dyDescent="0.25">
      <c r="K188" s="145"/>
      <c r="L188" s="145"/>
      <c r="M188" s="145"/>
      <c r="N188" s="145"/>
      <c r="O188" s="145"/>
      <c r="P188" s="145"/>
      <c r="Q188" s="145"/>
      <c r="R188" s="145"/>
      <c r="S188" s="145"/>
      <c r="T188" s="145"/>
      <c r="U188" s="145"/>
      <c r="V188" s="145"/>
    </row>
    <row r="189" spans="11:22" x14ac:dyDescent="0.25">
      <c r="K189" s="145"/>
      <c r="L189" s="145"/>
      <c r="M189" s="145"/>
      <c r="N189" s="145"/>
      <c r="O189" s="145"/>
      <c r="P189" s="145"/>
      <c r="Q189" s="145"/>
      <c r="R189" s="145"/>
      <c r="S189" s="145"/>
      <c r="T189" s="145"/>
      <c r="U189" s="145"/>
      <c r="V189" s="145"/>
    </row>
    <row r="190" spans="11:22" x14ac:dyDescent="0.25">
      <c r="K190" s="145"/>
      <c r="L190" s="145"/>
      <c r="M190" s="145"/>
      <c r="N190" s="145"/>
      <c r="O190" s="145"/>
      <c r="P190" s="145"/>
      <c r="Q190" s="145"/>
      <c r="R190" s="145"/>
      <c r="S190" s="145"/>
      <c r="T190" s="145"/>
      <c r="U190" s="145"/>
      <c r="V190" s="145"/>
    </row>
    <row r="191" spans="11:22" x14ac:dyDescent="0.25">
      <c r="K191" s="145"/>
      <c r="L191" s="145"/>
      <c r="M191" s="145"/>
      <c r="N191" s="145"/>
      <c r="O191" s="145"/>
      <c r="P191" s="145"/>
      <c r="Q191" s="145"/>
      <c r="R191" s="145"/>
      <c r="S191" s="145"/>
      <c r="T191" s="145"/>
      <c r="U191" s="145"/>
      <c r="V191" s="145"/>
    </row>
    <row r="192" spans="11:22" x14ac:dyDescent="0.25">
      <c r="K192" s="145"/>
      <c r="L192" s="145"/>
      <c r="M192" s="145"/>
      <c r="N192" s="145"/>
      <c r="O192" s="145"/>
      <c r="P192" s="145"/>
      <c r="Q192" s="145"/>
      <c r="R192" s="145"/>
      <c r="S192" s="145"/>
      <c r="T192" s="145"/>
      <c r="U192" s="145"/>
      <c r="V192" s="145"/>
    </row>
    <row r="193" spans="11:22" x14ac:dyDescent="0.25">
      <c r="K193" s="145"/>
      <c r="L193" s="145"/>
      <c r="M193" s="145"/>
      <c r="N193" s="145"/>
      <c r="O193" s="145"/>
      <c r="P193" s="145"/>
      <c r="Q193" s="145"/>
      <c r="R193" s="145"/>
      <c r="S193" s="145"/>
      <c r="T193" s="145"/>
      <c r="U193" s="145"/>
      <c r="V193" s="145"/>
    </row>
    <row r="194" spans="11:22" x14ac:dyDescent="0.25">
      <c r="K194" s="145"/>
      <c r="L194" s="145"/>
      <c r="M194" s="145"/>
      <c r="N194" s="145"/>
      <c r="O194" s="145"/>
      <c r="P194" s="145"/>
      <c r="Q194" s="145"/>
      <c r="R194" s="145"/>
      <c r="S194" s="145"/>
      <c r="T194" s="145"/>
      <c r="U194" s="145"/>
      <c r="V194" s="145"/>
    </row>
    <row r="195" spans="11:22" x14ac:dyDescent="0.25">
      <c r="K195" s="145"/>
      <c r="L195" s="145"/>
      <c r="M195" s="145"/>
      <c r="N195" s="145"/>
      <c r="O195" s="145"/>
      <c r="P195" s="145"/>
      <c r="Q195" s="145"/>
      <c r="R195" s="145"/>
      <c r="S195" s="145"/>
      <c r="T195" s="145"/>
      <c r="U195" s="145"/>
      <c r="V195" s="145"/>
    </row>
    <row r="196" spans="11:22" x14ac:dyDescent="0.25">
      <c r="K196" s="145"/>
      <c r="L196" s="145"/>
      <c r="M196" s="145"/>
      <c r="N196" s="145"/>
      <c r="O196" s="145"/>
      <c r="P196" s="145"/>
      <c r="Q196" s="145"/>
      <c r="R196" s="145"/>
      <c r="S196" s="145"/>
      <c r="T196" s="145"/>
      <c r="U196" s="145"/>
      <c r="V196" s="145"/>
    </row>
    <row r="197" spans="11:22" x14ac:dyDescent="0.25">
      <c r="K197" s="145"/>
      <c r="L197" s="145"/>
      <c r="M197" s="145"/>
      <c r="N197" s="145"/>
      <c r="O197" s="145"/>
      <c r="P197" s="145"/>
      <c r="Q197" s="145"/>
      <c r="R197" s="145"/>
      <c r="S197" s="145"/>
      <c r="T197" s="145"/>
      <c r="U197" s="145"/>
      <c r="V197" s="145"/>
    </row>
    <row r="198" spans="11:22" x14ac:dyDescent="0.25">
      <c r="K198" s="145"/>
      <c r="L198" s="145"/>
      <c r="M198" s="145"/>
      <c r="N198" s="145"/>
      <c r="O198" s="145"/>
      <c r="P198" s="145"/>
      <c r="Q198" s="145"/>
      <c r="R198" s="145"/>
      <c r="S198" s="145"/>
      <c r="T198" s="145"/>
      <c r="U198" s="145"/>
      <c r="V198" s="145"/>
    </row>
    <row r="199" spans="11:22" x14ac:dyDescent="0.25">
      <c r="K199" s="145"/>
      <c r="L199" s="145"/>
      <c r="M199" s="145"/>
      <c r="N199" s="145"/>
      <c r="O199" s="145"/>
      <c r="P199" s="145"/>
      <c r="Q199" s="145"/>
      <c r="R199" s="145"/>
      <c r="S199" s="145"/>
      <c r="T199" s="145"/>
      <c r="U199" s="145"/>
      <c r="V199" s="145"/>
    </row>
    <row r="200" spans="11:22" x14ac:dyDescent="0.25">
      <c r="K200" s="145"/>
      <c r="L200" s="145"/>
      <c r="M200" s="145"/>
      <c r="N200" s="145"/>
      <c r="O200" s="145"/>
      <c r="P200" s="145"/>
      <c r="Q200" s="145"/>
      <c r="R200" s="145"/>
      <c r="S200" s="145"/>
      <c r="T200" s="145"/>
      <c r="U200" s="145"/>
      <c r="V200" s="145"/>
    </row>
    <row r="201" spans="11:22" x14ac:dyDescent="0.25">
      <c r="K201" s="145"/>
      <c r="L201" s="145"/>
      <c r="M201" s="145"/>
      <c r="N201" s="145"/>
      <c r="O201" s="145"/>
      <c r="P201" s="145"/>
      <c r="Q201" s="145"/>
      <c r="R201" s="145"/>
      <c r="S201" s="145"/>
      <c r="T201" s="145"/>
      <c r="U201" s="145"/>
      <c r="V201" s="145"/>
    </row>
    <row r="202" spans="11:22" x14ac:dyDescent="0.25">
      <c r="K202" s="145"/>
      <c r="L202" s="145"/>
      <c r="M202" s="145"/>
      <c r="N202" s="145"/>
      <c r="O202" s="145"/>
      <c r="P202" s="145"/>
      <c r="Q202" s="145"/>
      <c r="R202" s="145"/>
      <c r="S202" s="145"/>
      <c r="T202" s="145"/>
      <c r="U202" s="145"/>
      <c r="V202" s="145"/>
    </row>
  </sheetData>
  <sortState ref="A83:S110">
    <sortCondition ref="A83:A110"/>
  </sortState>
  <mergeCells count="9">
    <mergeCell ref="A81:B81"/>
    <mergeCell ref="K81:R81"/>
    <mergeCell ref="T81:U81"/>
    <mergeCell ref="A1:B1"/>
    <mergeCell ref="K1:R1"/>
    <mergeCell ref="T1:U1"/>
    <mergeCell ref="A41:B41"/>
    <mergeCell ref="K41:R41"/>
    <mergeCell ref="T41:U41"/>
  </mergeCells>
  <pageMargins left="0.75" right="0.75" top="1" bottom="1" header="0.5" footer="0.5"/>
  <pageSetup paperSize="10" orientation="portrait" horizontalDpi="4294967292" vertic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127"/>
  <sheetViews>
    <sheetView topLeftCell="G1" zoomScale="70" zoomScaleNormal="70" workbookViewId="0">
      <selection activeCell="G121" sqref="G121"/>
    </sheetView>
  </sheetViews>
  <sheetFormatPr defaultColWidth="8.625" defaultRowHeight="15" x14ac:dyDescent="0.25"/>
  <cols>
    <col min="1" max="1" width="4.625" style="27" customWidth="1"/>
    <col min="2" max="2" width="20.125" style="27" customWidth="1"/>
    <col min="3" max="3" width="19.5" style="27" customWidth="1"/>
    <col min="4" max="4" width="21.625" style="27" customWidth="1"/>
    <col min="5" max="6" width="17.5" style="27" customWidth="1"/>
    <col min="7" max="8" width="17.125" style="27" bestFit="1" customWidth="1"/>
    <col min="9" max="14" width="4.625" style="27" customWidth="1"/>
    <col min="15" max="15" width="5.625" style="27" bestFit="1" customWidth="1"/>
    <col min="16" max="16384" width="8.625" style="27"/>
  </cols>
  <sheetData>
    <row r="1" spans="1:20" ht="80.099999999999994" customHeight="1" thickBot="1" x14ac:dyDescent="0.3">
      <c r="A1" s="210" t="s">
        <v>40</v>
      </c>
      <c r="B1" s="211"/>
      <c r="C1" s="46" t="s">
        <v>34</v>
      </c>
      <c r="D1" s="47" t="s">
        <v>35</v>
      </c>
      <c r="E1" s="47" t="s">
        <v>36</v>
      </c>
      <c r="F1" s="47" t="s">
        <v>37</v>
      </c>
      <c r="G1" s="47" t="s">
        <v>38</v>
      </c>
      <c r="H1" s="118" t="s">
        <v>39</v>
      </c>
      <c r="I1" s="212" t="s">
        <v>56</v>
      </c>
      <c r="J1" s="212"/>
      <c r="K1" s="212"/>
      <c r="L1" s="212"/>
      <c r="M1" s="212"/>
      <c r="N1" s="212"/>
      <c r="O1" s="22"/>
      <c r="P1" s="208" t="s">
        <v>76</v>
      </c>
      <c r="Q1" s="209"/>
      <c r="S1" s="13"/>
      <c r="T1" s="13"/>
    </row>
    <row r="2" spans="1:20" s="56" customFormat="1" ht="24" customHeight="1" thickBot="1" x14ac:dyDescent="0.25">
      <c r="A2" s="49" t="s">
        <v>47</v>
      </c>
      <c r="B2" s="50" t="s">
        <v>26</v>
      </c>
      <c r="C2" s="51" t="s">
        <v>77</v>
      </c>
      <c r="D2" s="51" t="s">
        <v>77</v>
      </c>
      <c r="E2" s="52" t="s">
        <v>78</v>
      </c>
      <c r="F2" s="53" t="s">
        <v>79</v>
      </c>
      <c r="G2" s="53" t="s">
        <v>80</v>
      </c>
      <c r="H2" s="54" t="s">
        <v>75</v>
      </c>
      <c r="I2" s="55" t="s">
        <v>58</v>
      </c>
      <c r="J2" s="55" t="s">
        <v>59</v>
      </c>
      <c r="K2" s="55" t="s">
        <v>60</v>
      </c>
      <c r="L2" s="55" t="s">
        <v>61</v>
      </c>
      <c r="M2" s="55" t="s">
        <v>64</v>
      </c>
      <c r="N2" s="55" t="s">
        <v>65</v>
      </c>
      <c r="O2" s="117"/>
      <c r="P2" s="126" t="s">
        <v>62</v>
      </c>
      <c r="Q2" s="127" t="s">
        <v>57</v>
      </c>
      <c r="S2" s="128"/>
      <c r="T2" s="57"/>
    </row>
    <row r="3" spans="1:20" x14ac:dyDescent="0.25">
      <c r="A3" s="58">
        <v>1</v>
      </c>
      <c r="B3" s="59" t="s">
        <v>70</v>
      </c>
      <c r="C3" s="101">
        <v>57.4</v>
      </c>
      <c r="D3" s="123">
        <v>58.145350654448002</v>
      </c>
      <c r="E3" s="6">
        <v>84.073107049608353</v>
      </c>
      <c r="F3" s="106">
        <v>67</v>
      </c>
      <c r="G3" s="6">
        <v>58.345864661654133</v>
      </c>
      <c r="H3" s="12">
        <v>57.215355031195195</v>
      </c>
      <c r="I3" s="9">
        <v>33.333333333333329</v>
      </c>
      <c r="J3" s="9">
        <v>23.333333333333332</v>
      </c>
      <c r="K3" s="9">
        <v>16.666666666666664</v>
      </c>
      <c r="L3" s="9">
        <v>6.666666666666667</v>
      </c>
      <c r="M3" s="9">
        <v>13.333333333333334</v>
      </c>
      <c r="N3" s="9">
        <v>6.666666666666667</v>
      </c>
      <c r="O3" s="60">
        <f t="shared" ref="O3:O30" si="0">SUM(I3:N3)</f>
        <v>99.999999999999986</v>
      </c>
      <c r="P3" s="129">
        <f>((C3*I3)+(D3*J3)+(E3*K3)+(F3*L3)+(G3*M3)+(H3*N3))/(SUM(I3,J3,K3,L3,M3,N3))</f>
        <v>62.773238617939498</v>
      </c>
      <c r="Q3" s="26">
        <f t="shared" ref="Q3:Q30" si="1">RANK(P3,P$3:P$30)</f>
        <v>8</v>
      </c>
      <c r="S3" s="116"/>
      <c r="T3" s="13"/>
    </row>
    <row r="4" spans="1:20" x14ac:dyDescent="0.25">
      <c r="A4" s="61">
        <v>2</v>
      </c>
      <c r="B4" s="62" t="s">
        <v>17</v>
      </c>
      <c r="C4" s="102">
        <v>47</v>
      </c>
      <c r="D4" s="124">
        <v>68.929272775478935</v>
      </c>
      <c r="E4" s="7">
        <v>66.497461928934015</v>
      </c>
      <c r="F4" s="107">
        <v>26</v>
      </c>
      <c r="G4" s="7">
        <v>47.740440324449594</v>
      </c>
      <c r="H4" s="10">
        <v>73.988610417955343</v>
      </c>
      <c r="I4" s="9">
        <v>33.333333333333329</v>
      </c>
      <c r="J4" s="9">
        <v>23.333333333333332</v>
      </c>
      <c r="K4" s="9">
        <v>16.666666666666664</v>
      </c>
      <c r="L4" s="9">
        <v>6.666666666666667</v>
      </c>
      <c r="M4" s="9">
        <v>13.333333333333334</v>
      </c>
      <c r="N4" s="9">
        <v>6.666666666666667</v>
      </c>
      <c r="O4" s="60">
        <f t="shared" si="0"/>
        <v>99.999999999999986</v>
      </c>
      <c r="P4" s="129">
        <f t="shared" ref="P4:P30" si="2">((C4*I4)+(D4*J4)+(E4*K4)+(F4*L4)+(G4*M4)+(H4*N4))/(SUM(I4,J4,K4,L4,M4,N4))</f>
        <v>55.864373373557726</v>
      </c>
      <c r="Q4" s="26">
        <f t="shared" si="1"/>
        <v>16</v>
      </c>
      <c r="S4" s="116"/>
      <c r="T4" s="13"/>
    </row>
    <row r="5" spans="1:20" x14ac:dyDescent="0.25">
      <c r="A5" s="61">
        <v>3</v>
      </c>
      <c r="B5" s="62" t="s">
        <v>18</v>
      </c>
      <c r="C5" s="102">
        <v>52.800000000000004</v>
      </c>
      <c r="D5" s="124">
        <v>58.501564456472558</v>
      </c>
      <c r="E5" s="7">
        <v>71.84210526315789</v>
      </c>
      <c r="F5" s="107">
        <v>52</v>
      </c>
      <c r="G5" s="7">
        <v>46.080760095011875</v>
      </c>
      <c r="H5" s="10">
        <v>88.150039522201567</v>
      </c>
      <c r="I5" s="9">
        <v>33.333333333333329</v>
      </c>
      <c r="J5" s="9">
        <v>23.333333333333332</v>
      </c>
      <c r="K5" s="9">
        <v>16.666666666666664</v>
      </c>
      <c r="L5" s="9">
        <v>6.666666666666667</v>
      </c>
      <c r="M5" s="9">
        <v>13.333333333333334</v>
      </c>
      <c r="N5" s="9">
        <v>6.666666666666667</v>
      </c>
      <c r="O5" s="60">
        <f t="shared" si="0"/>
        <v>99.999999999999986</v>
      </c>
      <c r="P5" s="129">
        <f t="shared" si="2"/>
        <v>58.711486564518275</v>
      </c>
      <c r="Q5" s="26">
        <f t="shared" si="1"/>
        <v>14</v>
      </c>
      <c r="S5" s="116"/>
      <c r="T5" s="13"/>
    </row>
    <row r="6" spans="1:20" x14ac:dyDescent="0.25">
      <c r="A6" s="61">
        <v>4</v>
      </c>
      <c r="B6" s="62" t="s">
        <v>19</v>
      </c>
      <c r="C6" s="102">
        <v>55.600000000000009</v>
      </c>
      <c r="D6" s="124">
        <v>60.2</v>
      </c>
      <c r="E6" s="7">
        <v>87.5</v>
      </c>
      <c r="F6" s="107">
        <v>87</v>
      </c>
      <c r="G6" s="7">
        <v>66.488413547237073</v>
      </c>
      <c r="H6" s="10">
        <v>70.319243759677704</v>
      </c>
      <c r="I6" s="9">
        <v>33.333333333333329</v>
      </c>
      <c r="J6" s="9">
        <v>23.333333333333332</v>
      </c>
      <c r="K6" s="9">
        <v>16.666666666666664</v>
      </c>
      <c r="L6" s="9">
        <v>6.666666666666667</v>
      </c>
      <c r="M6" s="9">
        <v>13.333333333333334</v>
      </c>
      <c r="N6" s="9">
        <v>6.666666666666667</v>
      </c>
      <c r="O6" s="60">
        <f t="shared" si="0"/>
        <v>99.999999999999986</v>
      </c>
      <c r="P6" s="129">
        <f t="shared" si="2"/>
        <v>66.516404723610137</v>
      </c>
      <c r="Q6" s="26">
        <f t="shared" si="1"/>
        <v>2</v>
      </c>
      <c r="S6" s="116"/>
      <c r="T6" s="13"/>
    </row>
    <row r="7" spans="1:20" x14ac:dyDescent="0.25">
      <c r="A7" s="61">
        <v>5</v>
      </c>
      <c r="B7" s="62" t="s">
        <v>16</v>
      </c>
      <c r="C7" s="102">
        <v>56.2</v>
      </c>
      <c r="D7" s="124">
        <v>65.077427582683455</v>
      </c>
      <c r="E7" s="7">
        <v>80.060882800608823</v>
      </c>
      <c r="F7" s="107">
        <v>68</v>
      </c>
      <c r="G7" s="7">
        <v>46.819787985865723</v>
      </c>
      <c r="H7" s="10">
        <v>83.751947745559335</v>
      </c>
      <c r="I7" s="9">
        <v>33.333333333333329</v>
      </c>
      <c r="J7" s="9">
        <v>23.333333333333332</v>
      </c>
      <c r="K7" s="9">
        <v>16.666666666666664</v>
      </c>
      <c r="L7" s="9">
        <v>6.666666666666667</v>
      </c>
      <c r="M7" s="9">
        <v>13.333333333333334</v>
      </c>
      <c r="N7" s="9">
        <v>6.666666666666667</v>
      </c>
      <c r="O7" s="60">
        <f t="shared" si="0"/>
        <v>99.999999999999986</v>
      </c>
      <c r="P7" s="129">
        <f t="shared" si="2"/>
        <v>63.620981817213668</v>
      </c>
      <c r="Q7" s="26">
        <f t="shared" si="1"/>
        <v>5</v>
      </c>
      <c r="S7" s="116"/>
      <c r="T7" s="13"/>
    </row>
    <row r="8" spans="1:20" x14ac:dyDescent="0.25">
      <c r="A8" s="61">
        <v>6</v>
      </c>
      <c r="B8" s="62" t="s">
        <v>20</v>
      </c>
      <c r="C8" s="102">
        <v>52.6</v>
      </c>
      <c r="D8" s="124">
        <v>45.811955884051955</v>
      </c>
      <c r="E8" s="7">
        <v>63.58839050131926</v>
      </c>
      <c r="F8" s="107">
        <v>61</v>
      </c>
      <c r="G8" s="7">
        <v>35.705045278137128</v>
      </c>
      <c r="H8" s="10">
        <v>82.836153902508883</v>
      </c>
      <c r="I8" s="9">
        <v>33.333333333333329</v>
      </c>
      <c r="J8" s="9">
        <v>23.333333333333332</v>
      </c>
      <c r="K8" s="9">
        <v>16.666666666666664</v>
      </c>
      <c r="L8" s="9">
        <v>6.666666666666667</v>
      </c>
      <c r="M8" s="9">
        <v>13.333333333333334</v>
      </c>
      <c r="N8" s="9">
        <v>6.666666666666667</v>
      </c>
      <c r="O8" s="60">
        <f t="shared" si="0"/>
        <v>99.999999999999986</v>
      </c>
      <c r="P8" s="129">
        <f t="shared" si="2"/>
        <v>53.170604420417547</v>
      </c>
      <c r="Q8" s="26">
        <f t="shared" si="1"/>
        <v>20</v>
      </c>
      <c r="S8" s="116"/>
      <c r="T8" s="13"/>
    </row>
    <row r="9" spans="1:20" x14ac:dyDescent="0.25">
      <c r="A9" s="61">
        <v>7</v>
      </c>
      <c r="B9" s="62" t="s">
        <v>21</v>
      </c>
      <c r="C9" s="102">
        <v>56.999999999999993</v>
      </c>
      <c r="D9" s="124">
        <v>66.899403487489749</v>
      </c>
      <c r="E9" s="7">
        <v>83.07692307692308</v>
      </c>
      <c r="F9" s="107">
        <v>51</v>
      </c>
      <c r="G9" s="7">
        <v>57.751479289940818</v>
      </c>
      <c r="H9" s="10">
        <v>54.188294348237378</v>
      </c>
      <c r="I9" s="9">
        <v>33.333333333333329</v>
      </c>
      <c r="J9" s="9">
        <v>23.333333333333332</v>
      </c>
      <c r="K9" s="9">
        <v>16.666666666666664</v>
      </c>
      <c r="L9" s="9">
        <v>6.666666666666667</v>
      </c>
      <c r="M9" s="9">
        <v>13.333333333333334</v>
      </c>
      <c r="N9" s="9">
        <v>6.666666666666667</v>
      </c>
      <c r="O9" s="60">
        <f t="shared" si="0"/>
        <v>99.999999999999986</v>
      </c>
      <c r="P9" s="129">
        <f t="shared" si="2"/>
        <v>63.168764855109394</v>
      </c>
      <c r="Q9" s="26">
        <f t="shared" si="1"/>
        <v>6</v>
      </c>
      <c r="S9" s="116"/>
      <c r="T9" s="13"/>
    </row>
    <row r="10" spans="1:20" x14ac:dyDescent="0.25">
      <c r="A10" s="61">
        <v>8</v>
      </c>
      <c r="B10" s="62" t="s">
        <v>22</v>
      </c>
      <c r="C10" s="102">
        <v>57.4</v>
      </c>
      <c r="D10" s="124">
        <v>50.127700719491123</v>
      </c>
      <c r="E10" s="7">
        <v>64.301552106430165</v>
      </c>
      <c r="F10" s="107">
        <v>28</v>
      </c>
      <c r="G10" s="7">
        <v>27.016129032258064</v>
      </c>
      <c r="H10" s="10">
        <v>45.164601296379622</v>
      </c>
      <c r="I10" s="9">
        <v>33.333333333333329</v>
      </c>
      <c r="J10" s="9">
        <v>23.333333333333332</v>
      </c>
      <c r="K10" s="9">
        <v>16.666666666666664</v>
      </c>
      <c r="L10" s="9">
        <v>6.666666666666667</v>
      </c>
      <c r="M10" s="9">
        <v>13.333333333333334</v>
      </c>
      <c r="N10" s="9">
        <v>6.666666666666667</v>
      </c>
      <c r="O10" s="60">
        <f t="shared" si="0"/>
        <v>99.999999999999986</v>
      </c>
      <c r="P10" s="129">
        <f t="shared" si="2"/>
        <v>50.026512809679339</v>
      </c>
      <c r="Q10" s="26">
        <f t="shared" si="1"/>
        <v>25</v>
      </c>
      <c r="S10" s="116"/>
      <c r="T10" s="13"/>
    </row>
    <row r="11" spans="1:20" x14ac:dyDescent="0.25">
      <c r="A11" s="61">
        <v>9</v>
      </c>
      <c r="B11" s="62" t="s">
        <v>23</v>
      </c>
      <c r="C11" s="102">
        <v>60.4</v>
      </c>
      <c r="D11" s="124">
        <v>55.410293110256134</v>
      </c>
      <c r="E11" s="7">
        <v>74.151436031331599</v>
      </c>
      <c r="F11" s="107">
        <v>47</v>
      </c>
      <c r="G11" s="7">
        <v>66.106442577030819</v>
      </c>
      <c r="H11" s="10">
        <v>34.841684119550841</v>
      </c>
      <c r="I11" s="9">
        <v>33.333333333333329</v>
      </c>
      <c r="J11" s="9">
        <v>23.333333333333332</v>
      </c>
      <c r="K11" s="9">
        <v>16.666666666666664</v>
      </c>
      <c r="L11" s="9">
        <v>6.666666666666667</v>
      </c>
      <c r="M11" s="9">
        <v>13.333333333333334</v>
      </c>
      <c r="N11" s="9">
        <v>6.666666666666667</v>
      </c>
      <c r="O11" s="60">
        <f t="shared" si="0"/>
        <v>99.999999999999986</v>
      </c>
      <c r="P11" s="129">
        <f t="shared" si="2"/>
        <v>59.691279015855862</v>
      </c>
      <c r="Q11" s="26">
        <f t="shared" si="1"/>
        <v>13</v>
      </c>
      <c r="S11" s="116"/>
      <c r="T11" s="13"/>
    </row>
    <row r="12" spans="1:20" x14ac:dyDescent="0.25">
      <c r="A12" s="61">
        <v>10</v>
      </c>
      <c r="B12" s="62" t="s">
        <v>24</v>
      </c>
      <c r="C12" s="102">
        <v>60</v>
      </c>
      <c r="D12" s="124">
        <v>53.540223289674621</v>
      </c>
      <c r="E12" s="7">
        <v>76.241900647948171</v>
      </c>
      <c r="F12" s="107">
        <v>63</v>
      </c>
      <c r="G12" s="7">
        <v>64.943253467843633</v>
      </c>
      <c r="H12" s="10">
        <v>61.538382520621681</v>
      </c>
      <c r="I12" s="9">
        <v>33.333333333333329</v>
      </c>
      <c r="J12" s="9">
        <v>23.333333333333332</v>
      </c>
      <c r="K12" s="9">
        <v>16.666666666666664</v>
      </c>
      <c r="L12" s="9">
        <v>6.666666666666667</v>
      </c>
      <c r="M12" s="9">
        <v>13.333333333333334</v>
      </c>
      <c r="N12" s="9">
        <v>6.666666666666667</v>
      </c>
      <c r="O12" s="60">
        <f t="shared" si="0"/>
        <v>99.999999999999986</v>
      </c>
      <c r="P12" s="129">
        <f t="shared" si="2"/>
        <v>62.161361506002706</v>
      </c>
      <c r="Q12" s="26">
        <f t="shared" si="1"/>
        <v>10</v>
      </c>
      <c r="S12" s="116"/>
      <c r="T12" s="13"/>
    </row>
    <row r="13" spans="1:20" x14ac:dyDescent="0.25">
      <c r="A13" s="61">
        <v>11</v>
      </c>
      <c r="B13" s="62" t="s">
        <v>54</v>
      </c>
      <c r="C13" s="102">
        <v>51.2</v>
      </c>
      <c r="D13" s="124">
        <v>39.763323135301668</v>
      </c>
      <c r="E13" s="7">
        <v>54.636591478696737</v>
      </c>
      <c r="F13" s="107">
        <v>35</v>
      </c>
      <c r="G13" s="7">
        <v>53.687821612349914</v>
      </c>
      <c r="H13" s="10">
        <v>66.839039363761614</v>
      </c>
      <c r="I13" s="9">
        <v>33.333333333333329</v>
      </c>
      <c r="J13" s="9">
        <v>23.333333333333332</v>
      </c>
      <c r="K13" s="9">
        <v>16.666666666666664</v>
      </c>
      <c r="L13" s="9">
        <v>6.666666666666667</v>
      </c>
      <c r="M13" s="9">
        <v>13.333333333333334</v>
      </c>
      <c r="N13" s="9">
        <v>6.666666666666667</v>
      </c>
      <c r="O13" s="60">
        <f t="shared" si="0"/>
        <v>99.999999999999986</v>
      </c>
      <c r="P13" s="129">
        <f t="shared" si="2"/>
        <v>49.398519483917276</v>
      </c>
      <c r="Q13" s="26">
        <f t="shared" si="1"/>
        <v>26</v>
      </c>
      <c r="S13" s="116"/>
      <c r="T13" s="13"/>
    </row>
    <row r="14" spans="1:20" x14ac:dyDescent="0.25">
      <c r="A14" s="61">
        <v>12</v>
      </c>
      <c r="B14" s="62" t="s">
        <v>25</v>
      </c>
      <c r="C14" s="102">
        <v>60</v>
      </c>
      <c r="D14" s="124">
        <v>57.026841129987098</v>
      </c>
      <c r="E14" s="7">
        <v>64.776839565741867</v>
      </c>
      <c r="F14" s="107">
        <v>40</v>
      </c>
      <c r="G14" s="7">
        <v>48.322147651006709</v>
      </c>
      <c r="H14" s="10">
        <v>40.472080976239425</v>
      </c>
      <c r="I14" s="9">
        <v>33.333333333333329</v>
      </c>
      <c r="J14" s="9">
        <v>23.333333333333332</v>
      </c>
      <c r="K14" s="9">
        <v>16.666666666666664</v>
      </c>
      <c r="L14" s="9">
        <v>6.666666666666667</v>
      </c>
      <c r="M14" s="9">
        <v>13.333333333333334</v>
      </c>
      <c r="N14" s="9">
        <v>6.666666666666667</v>
      </c>
      <c r="O14" s="60">
        <f t="shared" si="0"/>
        <v>99.999999999999986</v>
      </c>
      <c r="P14" s="129">
        <f t="shared" si="2"/>
        <v>55.910161276504169</v>
      </c>
      <c r="Q14" s="26">
        <f t="shared" si="1"/>
        <v>15</v>
      </c>
      <c r="S14" s="116"/>
      <c r="T14" s="13"/>
    </row>
    <row r="15" spans="1:20" x14ac:dyDescent="0.25">
      <c r="A15" s="61">
        <v>13</v>
      </c>
      <c r="B15" s="62" t="s">
        <v>0</v>
      </c>
      <c r="C15" s="102">
        <v>58.4</v>
      </c>
      <c r="D15" s="124">
        <v>59.603549403639043</v>
      </c>
      <c r="E15" s="7">
        <v>61.230769230769234</v>
      </c>
      <c r="F15" s="107">
        <v>36</v>
      </c>
      <c r="G15" s="7">
        <v>38.787878787878789</v>
      </c>
      <c r="H15" s="10">
        <v>56.079272186194743</v>
      </c>
      <c r="I15" s="9">
        <v>33.333333333333329</v>
      </c>
      <c r="J15" s="9">
        <v>23.333333333333332</v>
      </c>
      <c r="K15" s="9">
        <v>16.666666666666664</v>
      </c>
      <c r="L15" s="9">
        <v>6.666666666666667</v>
      </c>
      <c r="M15" s="9">
        <v>13.333333333333334</v>
      </c>
      <c r="N15" s="9">
        <v>6.666666666666667</v>
      </c>
      <c r="O15" s="60">
        <f t="shared" si="0"/>
        <v>99.999999999999986</v>
      </c>
      <c r="P15" s="129">
        <f t="shared" si="2"/>
        <v>54.889625050107469</v>
      </c>
      <c r="Q15" s="26">
        <f t="shared" si="1"/>
        <v>18</v>
      </c>
      <c r="S15" s="116"/>
      <c r="T15" s="13"/>
    </row>
    <row r="16" spans="1:20" x14ac:dyDescent="0.25">
      <c r="A16" s="61">
        <v>14</v>
      </c>
      <c r="B16" s="62" t="s">
        <v>1</v>
      </c>
      <c r="C16" s="102">
        <v>48.4</v>
      </c>
      <c r="D16" s="124">
        <v>36.341399529403105</v>
      </c>
      <c r="E16" s="7">
        <v>68.261964735516372</v>
      </c>
      <c r="F16" s="107">
        <v>49</v>
      </c>
      <c r="G16" s="7">
        <v>38.880000000000003</v>
      </c>
      <c r="H16" s="10">
        <v>86.614404511690452</v>
      </c>
      <c r="I16" s="9">
        <v>33.333333333333329</v>
      </c>
      <c r="J16" s="9">
        <v>23.333333333333332</v>
      </c>
      <c r="K16" s="9">
        <v>16.666666666666664</v>
      </c>
      <c r="L16" s="9">
        <v>6.666666666666667</v>
      </c>
      <c r="M16" s="9">
        <v>13.333333333333334</v>
      </c>
      <c r="N16" s="9">
        <v>6.666666666666667</v>
      </c>
      <c r="O16" s="60">
        <f t="shared" si="0"/>
        <v>99.999999999999986</v>
      </c>
      <c r="P16" s="129">
        <f t="shared" si="2"/>
        <v>50.214947646892824</v>
      </c>
      <c r="Q16" s="26">
        <f t="shared" si="1"/>
        <v>24</v>
      </c>
      <c r="S16" s="116"/>
      <c r="T16" s="13"/>
    </row>
    <row r="17" spans="1:20" x14ac:dyDescent="0.25">
      <c r="A17" s="61">
        <v>15</v>
      </c>
      <c r="B17" s="62" t="s">
        <v>2</v>
      </c>
      <c r="C17" s="102">
        <v>49</v>
      </c>
      <c r="D17" s="124">
        <v>43.968686476959611</v>
      </c>
      <c r="E17" s="7">
        <v>63.129973474801062</v>
      </c>
      <c r="F17" s="107">
        <v>39</v>
      </c>
      <c r="G17" s="7">
        <v>21.700507614213198</v>
      </c>
      <c r="H17" s="10">
        <v>88.77856667406256</v>
      </c>
      <c r="I17" s="9">
        <v>33.333333333333329</v>
      </c>
      <c r="J17" s="9">
        <v>23.333333333333332</v>
      </c>
      <c r="K17" s="9">
        <v>16.666666666666664</v>
      </c>
      <c r="L17" s="9">
        <v>6.666666666666667</v>
      </c>
      <c r="M17" s="9">
        <v>13.333333333333334</v>
      </c>
      <c r="N17" s="9">
        <v>6.666666666666667</v>
      </c>
      <c r="O17" s="60">
        <f t="shared" si="0"/>
        <v>99.999999999999986</v>
      </c>
      <c r="P17" s="129">
        <f t="shared" si="2"/>
        <v>48.526327883923351</v>
      </c>
      <c r="Q17" s="26">
        <f t="shared" si="1"/>
        <v>27</v>
      </c>
      <c r="S17" s="116"/>
      <c r="T17" s="13"/>
    </row>
    <row r="18" spans="1:20" x14ac:dyDescent="0.25">
      <c r="A18" s="61">
        <v>16</v>
      </c>
      <c r="B18" s="62" t="s">
        <v>3</v>
      </c>
      <c r="C18" s="102">
        <v>58.8</v>
      </c>
      <c r="D18" s="124">
        <v>48.726272991686102</v>
      </c>
      <c r="E18" s="7">
        <v>80.674846625766875</v>
      </c>
      <c r="F18" s="107">
        <v>91</v>
      </c>
      <c r="G18" s="7">
        <v>56.935817805383024</v>
      </c>
      <c r="H18" s="10">
        <v>61.408468804215119</v>
      </c>
      <c r="I18" s="9">
        <v>33.333333333333329</v>
      </c>
      <c r="J18" s="9">
        <v>23.333333333333332</v>
      </c>
      <c r="K18" s="9">
        <v>16.666666666666664</v>
      </c>
      <c r="L18" s="9">
        <v>6.666666666666667</v>
      </c>
      <c r="M18" s="9">
        <v>13.333333333333334</v>
      </c>
      <c r="N18" s="9">
        <v>6.666666666666667</v>
      </c>
      <c r="O18" s="60">
        <f t="shared" si="0"/>
        <v>99.999999999999986</v>
      </c>
      <c r="P18" s="129">
        <f t="shared" si="2"/>
        <v>62.167278430019977</v>
      </c>
      <c r="Q18" s="26">
        <f t="shared" si="1"/>
        <v>9</v>
      </c>
      <c r="S18" s="116"/>
      <c r="T18" s="13"/>
    </row>
    <row r="19" spans="1:20" x14ac:dyDescent="0.25">
      <c r="A19" s="61">
        <v>17</v>
      </c>
      <c r="B19" s="62" t="s">
        <v>4</v>
      </c>
      <c r="C19" s="102">
        <v>48.2</v>
      </c>
      <c r="D19" s="124">
        <v>47.638946851205233</v>
      </c>
      <c r="E19" s="7">
        <v>79.901960784313729</v>
      </c>
      <c r="F19" s="107">
        <v>51</v>
      </c>
      <c r="G19" s="7">
        <v>16.44736842105263</v>
      </c>
      <c r="H19" s="10">
        <v>73.865378998484971</v>
      </c>
      <c r="I19" s="9">
        <v>33.333333333333329</v>
      </c>
      <c r="J19" s="9">
        <v>23.333333333333332</v>
      </c>
      <c r="K19" s="9">
        <v>16.666666666666664</v>
      </c>
      <c r="L19" s="9">
        <v>6.666666666666667</v>
      </c>
      <c r="M19" s="9">
        <v>13.333333333333334</v>
      </c>
      <c r="N19" s="9">
        <v>6.666666666666667</v>
      </c>
      <c r="O19" s="60">
        <f t="shared" si="0"/>
        <v>99.999999999999986</v>
      </c>
      <c r="P19" s="129">
        <f t="shared" si="2"/>
        <v>51.016755452039533</v>
      </c>
      <c r="Q19" s="26">
        <f t="shared" si="1"/>
        <v>23</v>
      </c>
      <c r="S19" s="116"/>
      <c r="T19" s="13"/>
    </row>
    <row r="20" spans="1:20" x14ac:dyDescent="0.25">
      <c r="A20" s="61">
        <v>18</v>
      </c>
      <c r="B20" s="62" t="s">
        <v>5</v>
      </c>
      <c r="C20" s="102">
        <v>59.4</v>
      </c>
      <c r="D20" s="124">
        <v>69.583559936064972</v>
      </c>
      <c r="E20" s="7">
        <v>69.849246231155774</v>
      </c>
      <c r="F20" s="107">
        <v>45</v>
      </c>
      <c r="G20" s="155"/>
      <c r="H20" s="10">
        <v>25.763686172362689</v>
      </c>
      <c r="I20" s="9">
        <v>33.333333333333329</v>
      </c>
      <c r="J20" s="9">
        <v>23.333333333333332</v>
      </c>
      <c r="K20" s="9">
        <v>16.666666666666664</v>
      </c>
      <c r="L20" s="9">
        <v>6.666666666666667</v>
      </c>
      <c r="M20" s="9">
        <v>0</v>
      </c>
      <c r="N20" s="9">
        <v>6.666666666666667</v>
      </c>
      <c r="O20" s="60">
        <f t="shared" si="0"/>
        <v>86.666666666666657</v>
      </c>
      <c r="P20" s="129">
        <f t="shared" si="2"/>
        <v>60.45609704049842</v>
      </c>
      <c r="Q20" s="26">
        <f t="shared" si="1"/>
        <v>11</v>
      </c>
      <c r="S20" s="116"/>
      <c r="T20" s="13"/>
    </row>
    <row r="21" spans="1:20" x14ac:dyDescent="0.25">
      <c r="A21" s="61">
        <v>19</v>
      </c>
      <c r="B21" s="62" t="s">
        <v>6</v>
      </c>
      <c r="C21" s="102">
        <v>56.8</v>
      </c>
      <c r="D21" s="124">
        <v>52.898596157109843</v>
      </c>
      <c r="E21" s="7">
        <v>83.464566929133852</v>
      </c>
      <c r="F21" s="107">
        <v>84</v>
      </c>
      <c r="G21" s="116">
        <v>73.12</v>
      </c>
      <c r="H21" s="10">
        <v>63.080493237400148</v>
      </c>
      <c r="I21" s="9">
        <v>33.333333333333329</v>
      </c>
      <c r="J21" s="9">
        <v>23.333333333333332</v>
      </c>
      <c r="K21" s="9">
        <v>16.666666666666664</v>
      </c>
      <c r="L21" s="9">
        <v>6.666666666666667</v>
      </c>
      <c r="M21" s="9">
        <v>13.333333333333334</v>
      </c>
      <c r="N21" s="9">
        <v>6.666666666666667</v>
      </c>
      <c r="O21" s="60">
        <f t="shared" si="0"/>
        <v>99.999999999999986</v>
      </c>
      <c r="P21" s="129">
        <f t="shared" si="2"/>
        <v>64.741799807341295</v>
      </c>
      <c r="Q21" s="26">
        <f t="shared" si="1"/>
        <v>3</v>
      </c>
      <c r="S21" s="116"/>
      <c r="T21" s="13"/>
    </row>
    <row r="22" spans="1:20" ht="14.25" customHeight="1" x14ac:dyDescent="0.25">
      <c r="A22" s="61">
        <v>20</v>
      </c>
      <c r="B22" s="62" t="s">
        <v>7</v>
      </c>
      <c r="C22" s="102">
        <v>57.4</v>
      </c>
      <c r="D22" s="124">
        <v>44.073312688381691</v>
      </c>
      <c r="E22" s="7">
        <v>84.862385321100916</v>
      </c>
      <c r="F22" s="107">
        <v>58</v>
      </c>
      <c r="G22" s="7">
        <v>56.37119113573408</v>
      </c>
      <c r="H22" s="10">
        <v>75.824758516885552</v>
      </c>
      <c r="I22" s="9">
        <v>33.333333333333329</v>
      </c>
      <c r="J22" s="9">
        <v>23.333333333333332</v>
      </c>
      <c r="K22" s="9">
        <v>16.666666666666664</v>
      </c>
      <c r="L22" s="9">
        <v>6.666666666666667</v>
      </c>
      <c r="M22" s="9">
        <v>13.333333333333334</v>
      </c>
      <c r="N22" s="9">
        <v>6.666666666666667</v>
      </c>
      <c r="O22" s="60">
        <f t="shared" si="0"/>
        <v>99.999999999999986</v>
      </c>
      <c r="P22" s="129">
        <f t="shared" si="2"/>
        <v>59.998646566696131</v>
      </c>
      <c r="Q22" s="26">
        <f t="shared" si="1"/>
        <v>12</v>
      </c>
      <c r="S22" s="116"/>
      <c r="T22" s="13"/>
    </row>
    <row r="23" spans="1:20" x14ac:dyDescent="0.25">
      <c r="A23" s="61">
        <v>21</v>
      </c>
      <c r="B23" s="62" t="s">
        <v>8</v>
      </c>
      <c r="C23" s="102">
        <v>52.2</v>
      </c>
      <c r="D23" s="124">
        <v>54.305844618236939</v>
      </c>
      <c r="E23" s="7">
        <v>65.745856353591165</v>
      </c>
      <c r="F23" s="107">
        <v>37</v>
      </c>
      <c r="G23" s="7">
        <v>28.502415458937197</v>
      </c>
      <c r="H23" s="10">
        <v>80.708319132229278</v>
      </c>
      <c r="I23" s="9">
        <v>33.333333333333329</v>
      </c>
      <c r="J23" s="9">
        <v>23.333333333333332</v>
      </c>
      <c r="K23" s="9">
        <v>16.666666666666664</v>
      </c>
      <c r="L23" s="9">
        <v>6.666666666666667</v>
      </c>
      <c r="M23" s="9">
        <v>13.333333333333334</v>
      </c>
      <c r="N23" s="9">
        <v>6.666666666666667</v>
      </c>
      <c r="O23" s="60">
        <f t="shared" si="0"/>
        <v>99.999999999999986</v>
      </c>
      <c r="P23" s="129">
        <f t="shared" si="2"/>
        <v>52.676549806527397</v>
      </c>
      <c r="Q23" s="26">
        <f t="shared" si="1"/>
        <v>22</v>
      </c>
      <c r="S23" s="116"/>
      <c r="T23" s="13"/>
    </row>
    <row r="24" spans="1:20" x14ac:dyDescent="0.25">
      <c r="A24" s="61">
        <v>22</v>
      </c>
      <c r="B24" s="62" t="s">
        <v>9</v>
      </c>
      <c r="C24" s="102">
        <v>56.999999999999993</v>
      </c>
      <c r="D24" s="124">
        <v>43.399103152979514</v>
      </c>
      <c r="E24" s="7">
        <v>68.160377358490564</v>
      </c>
      <c r="F24" s="107">
        <v>36</v>
      </c>
      <c r="G24" s="7">
        <v>74.705882352941174</v>
      </c>
      <c r="H24" s="10">
        <v>20.59271142239955</v>
      </c>
      <c r="I24" s="9">
        <v>33.333333333333329</v>
      </c>
      <c r="J24" s="9">
        <v>23.333333333333332</v>
      </c>
      <c r="K24" s="9">
        <v>16.666666666666664</v>
      </c>
      <c r="L24" s="9">
        <v>6.666666666666667</v>
      </c>
      <c r="M24" s="9">
        <v>13.333333333333334</v>
      </c>
      <c r="N24" s="9">
        <v>6.666666666666667</v>
      </c>
      <c r="O24" s="60">
        <f t="shared" si="0"/>
        <v>99.999999999999986</v>
      </c>
      <c r="P24" s="129">
        <f t="shared" si="2"/>
        <v>54.220152037329107</v>
      </c>
      <c r="Q24" s="26">
        <f t="shared" si="1"/>
        <v>19</v>
      </c>
      <c r="S24" s="116"/>
      <c r="T24" s="13"/>
    </row>
    <row r="25" spans="1:20" x14ac:dyDescent="0.25">
      <c r="A25" s="61">
        <v>23</v>
      </c>
      <c r="B25" s="62" t="s">
        <v>10</v>
      </c>
      <c r="C25" s="102">
        <v>48</v>
      </c>
      <c r="D25" s="124">
        <v>45.85969757199922</v>
      </c>
      <c r="E25" s="7">
        <v>54.120879120879117</v>
      </c>
      <c r="F25" s="107">
        <v>24</v>
      </c>
      <c r="G25" s="7">
        <v>25</v>
      </c>
      <c r="H25" s="10">
        <v>58.538063931321268</v>
      </c>
      <c r="I25" s="9">
        <v>33.333333333333329</v>
      </c>
      <c r="J25" s="9">
        <v>23.333333333333332</v>
      </c>
      <c r="K25" s="9">
        <v>16.666666666666664</v>
      </c>
      <c r="L25" s="9">
        <v>6.666666666666667</v>
      </c>
      <c r="M25" s="9">
        <v>13.333333333333334</v>
      </c>
      <c r="N25" s="9">
        <v>6.666666666666667</v>
      </c>
      <c r="O25" s="60">
        <f t="shared" si="0"/>
        <v>99.999999999999986</v>
      </c>
      <c r="P25" s="129">
        <f t="shared" si="2"/>
        <v>44.556613549034424</v>
      </c>
      <c r="Q25" s="26">
        <f t="shared" si="1"/>
        <v>28</v>
      </c>
      <c r="S25" s="116"/>
      <c r="T25" s="13"/>
    </row>
    <row r="26" spans="1:20" x14ac:dyDescent="0.25">
      <c r="A26" s="61">
        <v>24</v>
      </c>
      <c r="B26" s="62" t="s">
        <v>11</v>
      </c>
      <c r="C26" s="102">
        <v>56.600000000000009</v>
      </c>
      <c r="D26" s="124">
        <v>46.939533516164815</v>
      </c>
      <c r="E26" s="7">
        <v>70.649350649350652</v>
      </c>
      <c r="F26" s="107">
        <v>40</v>
      </c>
      <c r="G26" s="7">
        <v>45.708582834331338</v>
      </c>
      <c r="H26" s="10">
        <v>76.651049061052021</v>
      </c>
      <c r="I26" s="9">
        <v>33.333333333333329</v>
      </c>
      <c r="J26" s="9">
        <v>23.333333333333332</v>
      </c>
      <c r="K26" s="9">
        <v>16.666666666666664</v>
      </c>
      <c r="L26" s="9">
        <v>6.666666666666667</v>
      </c>
      <c r="M26" s="9">
        <v>13.333333333333334</v>
      </c>
      <c r="N26" s="9">
        <v>6.666666666666667</v>
      </c>
      <c r="O26" s="60">
        <f t="shared" si="0"/>
        <v>99.999999999999986</v>
      </c>
      <c r="P26" s="129">
        <f t="shared" si="2"/>
        <v>55.465330577311221</v>
      </c>
      <c r="Q26" s="26">
        <f t="shared" si="1"/>
        <v>17</v>
      </c>
      <c r="S26" s="116"/>
      <c r="T26" s="13"/>
    </row>
    <row r="27" spans="1:20" x14ac:dyDescent="0.25">
      <c r="A27" s="61">
        <v>25</v>
      </c>
      <c r="B27" s="62" t="s">
        <v>12</v>
      </c>
      <c r="C27" s="102">
        <v>50.4</v>
      </c>
      <c r="D27" s="124">
        <v>36.496810515706407</v>
      </c>
      <c r="E27" s="7">
        <v>73.728813559322035</v>
      </c>
      <c r="F27" s="107">
        <v>49</v>
      </c>
      <c r="G27" s="7">
        <v>48.581560283687942</v>
      </c>
      <c r="H27" s="10">
        <v>83.849669042453783</v>
      </c>
      <c r="I27" s="9">
        <v>33.333333333333329</v>
      </c>
      <c r="J27" s="9">
        <v>23.333333333333332</v>
      </c>
      <c r="K27" s="9">
        <v>16.666666666666664</v>
      </c>
      <c r="L27" s="9">
        <v>6.666666666666667</v>
      </c>
      <c r="M27" s="9">
        <v>13.333333333333334</v>
      </c>
      <c r="N27" s="9">
        <v>6.666666666666667</v>
      </c>
      <c r="O27" s="60">
        <f t="shared" si="0"/>
        <v>99.999999999999986</v>
      </c>
      <c r="P27" s="129">
        <f t="shared" si="2"/>
        <v>52.938244020873817</v>
      </c>
      <c r="Q27" s="26">
        <f t="shared" si="1"/>
        <v>21</v>
      </c>
      <c r="S27" s="116"/>
      <c r="T27" s="13"/>
    </row>
    <row r="28" spans="1:20" x14ac:dyDescent="0.25">
      <c r="A28" s="61">
        <v>26</v>
      </c>
      <c r="B28" s="62" t="s">
        <v>13</v>
      </c>
      <c r="C28" s="102">
        <v>57.2</v>
      </c>
      <c r="D28" s="124">
        <v>49.552424754485727</v>
      </c>
      <c r="E28" s="7">
        <v>88.100686498855836</v>
      </c>
      <c r="F28" s="107">
        <v>77</v>
      </c>
      <c r="G28" s="7">
        <v>58.035714285714278</v>
      </c>
      <c r="H28" s="10">
        <v>74.199602537346095</v>
      </c>
      <c r="I28" s="9">
        <v>33.333333333333329</v>
      </c>
      <c r="J28" s="9">
        <v>23.333333333333332</v>
      </c>
      <c r="K28" s="9">
        <v>16.666666666666664</v>
      </c>
      <c r="L28" s="9">
        <v>6.666666666666667</v>
      </c>
      <c r="M28" s="9">
        <v>13.333333333333334</v>
      </c>
      <c r="N28" s="9">
        <v>6.666666666666667</v>
      </c>
      <c r="O28" s="60">
        <f t="shared" si="0"/>
        <v>99.999999999999986</v>
      </c>
      <c r="P28" s="129">
        <f t="shared" si="2"/>
        <v>63.130415599774288</v>
      </c>
      <c r="Q28" s="26">
        <f t="shared" si="1"/>
        <v>7</v>
      </c>
      <c r="S28" s="116"/>
      <c r="T28" s="13"/>
    </row>
    <row r="29" spans="1:20" x14ac:dyDescent="0.25">
      <c r="A29" s="61">
        <v>27</v>
      </c>
      <c r="B29" s="62" t="s">
        <v>14</v>
      </c>
      <c r="C29" s="102">
        <v>58.20000000000001</v>
      </c>
      <c r="D29" s="124">
        <v>78.938915052691328</v>
      </c>
      <c r="E29" s="7">
        <v>83.213429256594722</v>
      </c>
      <c r="F29" s="107">
        <v>86</v>
      </c>
      <c r="G29" s="7">
        <v>67.179487179487182</v>
      </c>
      <c r="H29" s="10">
        <v>72.748876998870756</v>
      </c>
      <c r="I29" s="9">
        <v>33.333333333333329</v>
      </c>
      <c r="J29" s="9">
        <v>23.333333333333332</v>
      </c>
      <c r="K29" s="9">
        <v>16.666666666666664</v>
      </c>
      <c r="L29" s="9">
        <v>6.666666666666667</v>
      </c>
      <c r="M29" s="9">
        <v>13.333333333333334</v>
      </c>
      <c r="N29" s="9">
        <v>6.666666666666667</v>
      </c>
      <c r="O29" s="60">
        <f t="shared" si="0"/>
        <v>99.999999999999986</v>
      </c>
      <c r="P29" s="129">
        <f t="shared" si="2"/>
        <v>71.22850847891678</v>
      </c>
      <c r="Q29" s="26">
        <f t="shared" si="1"/>
        <v>1</v>
      </c>
      <c r="S29" s="116"/>
      <c r="T29" s="13"/>
    </row>
    <row r="30" spans="1:20" ht="15" customHeight="1" thickBot="1" x14ac:dyDescent="0.3">
      <c r="A30" s="63">
        <v>28</v>
      </c>
      <c r="B30" s="64" t="s">
        <v>15</v>
      </c>
      <c r="C30" s="103">
        <v>56.999999999999993</v>
      </c>
      <c r="D30" s="125">
        <v>58.575584107541587</v>
      </c>
      <c r="E30" s="105">
        <v>77.730192719486084</v>
      </c>
      <c r="F30" s="108">
        <v>81</v>
      </c>
      <c r="G30" s="104">
        <v>62.952243125904481</v>
      </c>
      <c r="H30" s="11">
        <v>67.112150211253436</v>
      </c>
      <c r="I30" s="9">
        <v>33.333333333333329</v>
      </c>
      <c r="J30" s="9">
        <v>23.333333333333332</v>
      </c>
      <c r="K30" s="9">
        <v>16.666666666666664</v>
      </c>
      <c r="L30" s="9">
        <v>6.666666666666667</v>
      </c>
      <c r="M30" s="9">
        <v>13.333333333333334</v>
      </c>
      <c r="N30" s="9">
        <v>6.666666666666667</v>
      </c>
      <c r="O30" s="60">
        <f t="shared" si="0"/>
        <v>99.999999999999986</v>
      </c>
      <c r="P30" s="193">
        <f t="shared" si="2"/>
        <v>63.890444175878208</v>
      </c>
      <c r="Q30" s="130">
        <f t="shared" si="1"/>
        <v>4</v>
      </c>
      <c r="S30" s="116"/>
      <c r="T30" s="13"/>
    </row>
    <row r="31" spans="1:20" ht="15" customHeight="1" x14ac:dyDescent="0.25">
      <c r="A31" s="65"/>
      <c r="B31" s="65"/>
      <c r="C31" s="65"/>
      <c r="D31" s="65"/>
      <c r="E31" s="65"/>
      <c r="F31" s="65"/>
      <c r="G31" s="65"/>
      <c r="H31" s="65"/>
      <c r="S31" s="13"/>
      <c r="T31" s="13"/>
    </row>
    <row r="32" spans="1:20" x14ac:dyDescent="0.25">
      <c r="A32" s="65"/>
      <c r="B32" s="66" t="s">
        <v>67</v>
      </c>
      <c r="C32" s="67"/>
      <c r="D32" s="68"/>
      <c r="E32" s="69"/>
      <c r="F32" s="69"/>
      <c r="G32" s="69"/>
      <c r="H32" s="69"/>
      <c r="S32" s="13"/>
      <c r="T32" s="13"/>
    </row>
    <row r="33" spans="1:57" x14ac:dyDescent="0.25">
      <c r="A33" s="70"/>
      <c r="B33" s="36" t="s">
        <v>28</v>
      </c>
      <c r="C33" s="5">
        <f t="shared" ref="C33:H33" si="3">AVERAGE(C3:C30)</f>
        <v>55.021428571428579</v>
      </c>
      <c r="D33" s="5">
        <f t="shared" ref="D33" si="4">AVERAGE(D3:D30)</f>
        <v>53.440556912485363</v>
      </c>
      <c r="E33" s="5">
        <f t="shared" si="3"/>
        <v>72.984731760708144</v>
      </c>
      <c r="F33" s="5">
        <f t="shared" si="3"/>
        <v>53.857142857142854</v>
      </c>
      <c r="G33" s="5">
        <f>AVERAGE(G3:G30)</f>
        <v>49.330230918816689</v>
      </c>
      <c r="H33" s="5">
        <f t="shared" si="3"/>
        <v>65.182889444361109</v>
      </c>
      <c r="I33" s="9"/>
      <c r="J33" s="9"/>
      <c r="K33" s="9"/>
      <c r="L33" s="9"/>
      <c r="M33" s="9"/>
      <c r="N33" s="9"/>
      <c r="O33" s="9"/>
      <c r="P33" s="5">
        <f>AVERAGE(P3:P30)</f>
        <v>57.540408020981786</v>
      </c>
    </row>
    <row r="34" spans="1:57" x14ac:dyDescent="0.25">
      <c r="A34" s="70"/>
      <c r="B34" s="36" t="s">
        <v>32</v>
      </c>
      <c r="C34" s="5">
        <f t="shared" ref="C34:H34" si="5">STDEV(C3:C30)</f>
        <v>4.1691421217974831</v>
      </c>
      <c r="D34" s="5">
        <f t="shared" ref="D34" si="6">STDEV(D3:D30)</f>
        <v>10.412846256401739</v>
      </c>
      <c r="E34" s="5">
        <f t="shared" si="5"/>
        <v>9.6745327834238832</v>
      </c>
      <c r="F34" s="5">
        <f t="shared" si="5"/>
        <v>19.839568180997926</v>
      </c>
      <c r="G34" s="5">
        <f>STDEV(G3:G30)</f>
        <v>16.048572493069319</v>
      </c>
      <c r="H34" s="5">
        <f t="shared" si="5"/>
        <v>18.435092402703308</v>
      </c>
      <c r="I34" s="9"/>
      <c r="J34" s="9"/>
      <c r="K34" s="9"/>
      <c r="L34" s="9"/>
      <c r="M34" s="9"/>
      <c r="N34" s="9"/>
      <c r="O34" s="9"/>
      <c r="P34" s="5">
        <f>STDEV(P3:P30)</f>
        <v>6.4154291251088766</v>
      </c>
    </row>
    <row r="35" spans="1:57" x14ac:dyDescent="0.25">
      <c r="A35" s="70"/>
      <c r="B35" s="36" t="s">
        <v>29</v>
      </c>
      <c r="C35" s="37">
        <f t="shared" ref="C35:H35" si="7">COUNT(C3:C30)</f>
        <v>28</v>
      </c>
      <c r="D35" s="37">
        <f t="shared" si="7"/>
        <v>28</v>
      </c>
      <c r="E35" s="37">
        <f t="shared" si="7"/>
        <v>28</v>
      </c>
      <c r="F35" s="37">
        <f t="shared" si="7"/>
        <v>28</v>
      </c>
      <c r="G35" s="37">
        <f>COUNT(G3:G30)</f>
        <v>27</v>
      </c>
      <c r="H35" s="37">
        <f t="shared" si="7"/>
        <v>28</v>
      </c>
      <c r="I35" s="60"/>
      <c r="J35" s="60"/>
      <c r="K35" s="60"/>
      <c r="L35" s="60"/>
      <c r="M35" s="60"/>
      <c r="N35" s="60"/>
      <c r="O35" s="60"/>
      <c r="P35" s="37">
        <f>COUNT(P3:P30)</f>
        <v>28</v>
      </c>
    </row>
    <row r="36" spans="1:57" x14ac:dyDescent="0.25">
      <c r="A36" s="71"/>
      <c r="B36" s="36" t="s">
        <v>30</v>
      </c>
      <c r="C36" s="1">
        <f t="shared" ref="C36:H36" si="8">MIN(C3:C30)</f>
        <v>47</v>
      </c>
      <c r="D36" s="1">
        <f t="shared" si="8"/>
        <v>36.341399529403105</v>
      </c>
      <c r="E36" s="1">
        <f t="shared" si="8"/>
        <v>54.120879120879117</v>
      </c>
      <c r="F36" s="1">
        <f t="shared" si="8"/>
        <v>24</v>
      </c>
      <c r="G36" s="1">
        <f>MIN(G3:G30)</f>
        <v>16.44736842105263</v>
      </c>
      <c r="H36" s="1">
        <f t="shared" si="8"/>
        <v>20.59271142239955</v>
      </c>
      <c r="I36" s="24"/>
      <c r="J36" s="24"/>
      <c r="K36" s="24"/>
      <c r="L36" s="24"/>
      <c r="M36" s="24"/>
      <c r="N36" s="24"/>
      <c r="O36" s="24"/>
      <c r="P36" s="1">
        <f>MIN(P3:P30)</f>
        <v>44.556613549034424</v>
      </c>
      <c r="R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</row>
    <row r="37" spans="1:57" x14ac:dyDescent="0.25">
      <c r="A37" s="71"/>
      <c r="B37" s="36" t="s">
        <v>31</v>
      </c>
      <c r="C37" s="1">
        <f t="shared" ref="C37:H37" si="9">MAX(C3:C30)</f>
        <v>60.4</v>
      </c>
      <c r="D37" s="1">
        <f t="shared" si="9"/>
        <v>78.938915052691328</v>
      </c>
      <c r="E37" s="1">
        <f t="shared" si="9"/>
        <v>88.100686498855836</v>
      </c>
      <c r="F37" s="1">
        <f t="shared" si="9"/>
        <v>91</v>
      </c>
      <c r="G37" s="1">
        <f>MAX(G3:G30)</f>
        <v>74.705882352941174</v>
      </c>
      <c r="H37" s="1">
        <f t="shared" si="9"/>
        <v>88.77856667406256</v>
      </c>
      <c r="I37" s="24"/>
      <c r="J37" s="24"/>
      <c r="K37" s="24"/>
      <c r="L37" s="24"/>
      <c r="M37" s="24"/>
      <c r="N37" s="24"/>
      <c r="O37" s="24"/>
      <c r="P37" s="1">
        <f>MAX(P3:P30)</f>
        <v>71.22850847891678</v>
      </c>
      <c r="R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</row>
    <row r="38" spans="1:57" x14ac:dyDescent="0.25">
      <c r="B38" s="73" t="s">
        <v>33</v>
      </c>
      <c r="C38" s="74">
        <v>50</v>
      </c>
      <c r="D38" s="74"/>
      <c r="E38" s="74"/>
      <c r="F38" s="74"/>
      <c r="G38" s="74"/>
    </row>
    <row r="39" spans="1:57" x14ac:dyDescent="0.25">
      <c r="B39" s="75"/>
      <c r="C39" s="74"/>
      <c r="D39" s="74"/>
      <c r="E39" s="74"/>
      <c r="F39" s="74"/>
      <c r="G39" s="74"/>
    </row>
    <row r="40" spans="1:57" ht="14.1" customHeight="1" thickBot="1" x14ac:dyDescent="0.3">
      <c r="C40" s="69"/>
      <c r="D40" s="69"/>
      <c r="E40" s="76"/>
    </row>
    <row r="41" spans="1:57" ht="60.75" customHeight="1" thickBot="1" x14ac:dyDescent="0.3">
      <c r="A41" s="210" t="s">
        <v>41</v>
      </c>
      <c r="B41" s="211"/>
      <c r="C41" s="46" t="s">
        <v>34</v>
      </c>
      <c r="D41" s="47" t="s">
        <v>35</v>
      </c>
      <c r="E41" s="47" t="s">
        <v>36</v>
      </c>
      <c r="F41" s="47" t="s">
        <v>37</v>
      </c>
      <c r="G41" s="47" t="s">
        <v>38</v>
      </c>
      <c r="H41" s="118" t="s">
        <v>39</v>
      </c>
      <c r="I41" s="212" t="s">
        <v>56</v>
      </c>
      <c r="J41" s="212"/>
      <c r="K41" s="212"/>
      <c r="L41" s="212"/>
      <c r="M41" s="212"/>
      <c r="N41" s="212"/>
      <c r="O41" s="22"/>
      <c r="P41" s="208" t="s">
        <v>76</v>
      </c>
      <c r="Q41" s="209"/>
      <c r="S41" s="38" t="s">
        <v>69</v>
      </c>
    </row>
    <row r="42" spans="1:57" s="56" customFormat="1" ht="24" customHeight="1" thickBot="1" x14ac:dyDescent="0.25">
      <c r="A42" s="49" t="s">
        <v>47</v>
      </c>
      <c r="B42" s="50" t="s">
        <v>26</v>
      </c>
      <c r="C42" s="51" t="s">
        <v>77</v>
      </c>
      <c r="D42" s="51" t="s">
        <v>77</v>
      </c>
      <c r="E42" s="52" t="s">
        <v>78</v>
      </c>
      <c r="F42" s="53" t="s">
        <v>79</v>
      </c>
      <c r="G42" s="53" t="s">
        <v>80</v>
      </c>
      <c r="H42" s="54" t="s">
        <v>75</v>
      </c>
      <c r="I42" s="55" t="s">
        <v>58</v>
      </c>
      <c r="J42" s="55" t="s">
        <v>59</v>
      </c>
      <c r="K42" s="55" t="s">
        <v>60</v>
      </c>
      <c r="L42" s="55" t="s">
        <v>61</v>
      </c>
      <c r="M42" s="55" t="s">
        <v>64</v>
      </c>
      <c r="N42" s="55" t="s">
        <v>65</v>
      </c>
      <c r="O42" s="117"/>
      <c r="P42" s="126" t="s">
        <v>62</v>
      </c>
      <c r="Q42" s="127" t="s">
        <v>57</v>
      </c>
      <c r="S42" s="131" t="s">
        <v>74</v>
      </c>
    </row>
    <row r="43" spans="1:57" x14ac:dyDescent="0.25">
      <c r="A43" s="58">
        <v>1</v>
      </c>
      <c r="B43" s="59" t="s">
        <v>70</v>
      </c>
      <c r="C43" s="101">
        <v>53</v>
      </c>
      <c r="D43" s="123">
        <v>60.201614971546093</v>
      </c>
      <c r="E43" s="6">
        <v>88.068181818181827</v>
      </c>
      <c r="F43" s="106">
        <v>74</v>
      </c>
      <c r="G43" s="6">
        <v>56.097560975609753</v>
      </c>
      <c r="H43" s="12">
        <v>59.370165170006871</v>
      </c>
      <c r="I43" s="9">
        <v>33.333333333333329</v>
      </c>
      <c r="J43" s="9">
        <v>23.333333333333332</v>
      </c>
      <c r="K43" s="9">
        <v>16.666666666666664</v>
      </c>
      <c r="L43" s="9">
        <v>6.666666666666667</v>
      </c>
      <c r="M43" s="9">
        <v>13.333333333333334</v>
      </c>
      <c r="N43" s="9">
        <v>6.666666666666667</v>
      </c>
      <c r="O43" s="60">
        <f t="shared" ref="O43:O70" si="10">SUM(I43:N43)</f>
        <v>99.999999999999986</v>
      </c>
      <c r="P43" s="129">
        <f t="shared" ref="P43:P70" si="11">((C43*I43)+(D43*J43)+(E43*K43)+(F43*L43)+(G43*M43)+(H43*N43))/(SUM(I43,J43,K43,L43,M43,N43))</f>
        <v>62.762759604472819</v>
      </c>
      <c r="Q43" s="30">
        <f t="shared" ref="Q43:Q70" si="12">RANK(P43,P$43:P$70)</f>
        <v>6</v>
      </c>
      <c r="S43" s="40">
        <f>P83-P43</f>
        <v>7.2977192757100795E-2</v>
      </c>
    </row>
    <row r="44" spans="1:57" x14ac:dyDescent="0.25">
      <c r="A44" s="61">
        <v>2</v>
      </c>
      <c r="B44" s="62" t="s">
        <v>17</v>
      </c>
      <c r="C44" s="102">
        <v>41.4</v>
      </c>
      <c r="D44" s="124">
        <v>72.535551978219388</v>
      </c>
      <c r="E44" s="7">
        <v>71.005917159763314</v>
      </c>
      <c r="F44" s="107">
        <v>26</v>
      </c>
      <c r="G44" s="7">
        <v>48.663101604278076</v>
      </c>
      <c r="H44" s="10">
        <v>74.67192911335151</v>
      </c>
      <c r="I44" s="9">
        <v>33.333333333333329</v>
      </c>
      <c r="J44" s="9">
        <v>23.333333333333332</v>
      </c>
      <c r="K44" s="9">
        <v>16.666666666666664</v>
      </c>
      <c r="L44" s="9">
        <v>6.666666666666667</v>
      </c>
      <c r="M44" s="9">
        <v>13.333333333333334</v>
      </c>
      <c r="N44" s="9">
        <v>6.666666666666667</v>
      </c>
      <c r="O44" s="60">
        <f t="shared" si="10"/>
        <v>99.999999999999986</v>
      </c>
      <c r="P44" s="129">
        <f t="shared" si="11"/>
        <v>55.759157143005588</v>
      </c>
      <c r="Q44" s="26">
        <f t="shared" si="12"/>
        <v>18</v>
      </c>
      <c r="S44" s="40">
        <f t="shared" ref="S44:S70" si="13">P84-P44</f>
        <v>0.43271700092014243</v>
      </c>
    </row>
    <row r="45" spans="1:57" x14ac:dyDescent="0.25">
      <c r="A45" s="61">
        <v>3</v>
      </c>
      <c r="B45" s="62" t="s">
        <v>18</v>
      </c>
      <c r="C45" s="102">
        <v>47.6</v>
      </c>
      <c r="D45" s="124">
        <v>61.846663943794354</v>
      </c>
      <c r="E45" s="7">
        <v>73.053892215568865</v>
      </c>
      <c r="F45" s="107">
        <v>54</v>
      </c>
      <c r="G45" s="7">
        <v>44.148936170212764</v>
      </c>
      <c r="H45" s="10">
        <v>94.823488182381439</v>
      </c>
      <c r="I45" s="9">
        <v>33.333333333333329</v>
      </c>
      <c r="J45" s="9">
        <v>23.333333333333332</v>
      </c>
      <c r="K45" s="9">
        <v>16.666666666666664</v>
      </c>
      <c r="L45" s="9">
        <v>6.666666666666667</v>
      </c>
      <c r="M45" s="9">
        <v>13.333333333333334</v>
      </c>
      <c r="N45" s="9">
        <v>6.666666666666667</v>
      </c>
      <c r="O45" s="60">
        <f t="shared" si="10"/>
        <v>99.999999999999986</v>
      </c>
      <c r="P45" s="129">
        <f t="shared" si="11"/>
        <v>58.281294324333963</v>
      </c>
      <c r="Q45" s="26">
        <f t="shared" si="12"/>
        <v>14</v>
      </c>
      <c r="S45" s="40">
        <f t="shared" si="13"/>
        <v>0.95485742838364018</v>
      </c>
    </row>
    <row r="46" spans="1:57" x14ac:dyDescent="0.25">
      <c r="A46" s="61">
        <v>4</v>
      </c>
      <c r="B46" s="62" t="s">
        <v>19</v>
      </c>
      <c r="C46" s="102">
        <v>52.400000000000006</v>
      </c>
      <c r="D46" s="124">
        <v>63.037357429629346</v>
      </c>
      <c r="E46" s="7">
        <v>88.709677419354833</v>
      </c>
      <c r="F46" s="107">
        <v>86</v>
      </c>
      <c r="G46" s="7">
        <v>65.530303030303031</v>
      </c>
      <c r="H46" s="10">
        <v>72.433807841096211</v>
      </c>
      <c r="I46" s="9">
        <v>33.333333333333329</v>
      </c>
      <c r="J46" s="9">
        <v>23.333333333333332</v>
      </c>
      <c r="K46" s="9">
        <v>16.666666666666664</v>
      </c>
      <c r="L46" s="9">
        <v>6.666666666666667</v>
      </c>
      <c r="M46" s="9">
        <v>13.333333333333334</v>
      </c>
      <c r="N46" s="9">
        <v>6.666666666666667</v>
      </c>
      <c r="O46" s="60">
        <f t="shared" si="10"/>
        <v>99.999999999999986</v>
      </c>
      <c r="P46" s="129">
        <f t="shared" si="11"/>
        <v>66.259957230252809</v>
      </c>
      <c r="Q46" s="26">
        <f t="shared" si="12"/>
        <v>2</v>
      </c>
      <c r="S46" s="40">
        <f t="shared" si="13"/>
        <v>0.64455445241317477</v>
      </c>
    </row>
    <row r="47" spans="1:57" x14ac:dyDescent="0.25">
      <c r="A47" s="61">
        <v>5</v>
      </c>
      <c r="B47" s="62" t="s">
        <v>16</v>
      </c>
      <c r="C47" s="102">
        <v>52</v>
      </c>
      <c r="D47" s="124">
        <v>65.976324911296814</v>
      </c>
      <c r="E47" s="7">
        <v>80.198019801980209</v>
      </c>
      <c r="F47" s="107">
        <v>73</v>
      </c>
      <c r="G47" s="7">
        <v>47.227533460803059</v>
      </c>
      <c r="H47" s="10">
        <v>89.009443754586258</v>
      </c>
      <c r="I47" s="9">
        <v>33.333333333333329</v>
      </c>
      <c r="J47" s="9">
        <v>23.333333333333332</v>
      </c>
      <c r="K47" s="9">
        <v>16.666666666666664</v>
      </c>
      <c r="L47" s="9">
        <v>6.666666666666667</v>
      </c>
      <c r="M47" s="9">
        <v>13.333333333333334</v>
      </c>
      <c r="N47" s="9">
        <v>6.666666666666667</v>
      </c>
      <c r="O47" s="60">
        <f t="shared" si="10"/>
        <v>99.999999999999986</v>
      </c>
      <c r="P47" s="129">
        <f t="shared" si="11"/>
        <v>63.191779824712121</v>
      </c>
      <c r="Q47" s="26">
        <f t="shared" si="12"/>
        <v>5</v>
      </c>
      <c r="S47" s="40">
        <f t="shared" si="13"/>
        <v>-0.53646063138120326</v>
      </c>
    </row>
    <row r="48" spans="1:57" x14ac:dyDescent="0.25">
      <c r="A48" s="61">
        <v>6</v>
      </c>
      <c r="B48" s="62" t="s">
        <v>20</v>
      </c>
      <c r="C48" s="102">
        <v>44.8</v>
      </c>
      <c r="D48" s="124">
        <v>42.60201649976522</v>
      </c>
      <c r="E48" s="7">
        <v>67.58620689655173</v>
      </c>
      <c r="F48" s="107">
        <v>60</v>
      </c>
      <c r="G48" s="7">
        <v>32.659932659932657</v>
      </c>
      <c r="H48" s="10">
        <v>78.971559445934716</v>
      </c>
      <c r="I48" s="9">
        <v>33.333333333333329</v>
      </c>
      <c r="J48" s="9">
        <v>23.333333333333332</v>
      </c>
      <c r="K48" s="9">
        <v>16.666666666666664</v>
      </c>
      <c r="L48" s="9">
        <v>6.666666666666667</v>
      </c>
      <c r="M48" s="9">
        <v>13.333333333333334</v>
      </c>
      <c r="N48" s="9">
        <v>6.666666666666667</v>
      </c>
      <c r="O48" s="60">
        <f t="shared" si="10"/>
        <v>99.999999999999986</v>
      </c>
      <c r="P48" s="129">
        <f t="shared" si="11"/>
        <v>49.757599983757181</v>
      </c>
      <c r="Q48" s="26">
        <f t="shared" si="12"/>
        <v>25</v>
      </c>
      <c r="S48" s="40">
        <f t="shared" si="13"/>
        <v>4.8138751599811584</v>
      </c>
    </row>
    <row r="49" spans="1:19" x14ac:dyDescent="0.25">
      <c r="A49" s="61">
        <v>7</v>
      </c>
      <c r="B49" s="62" t="s">
        <v>21</v>
      </c>
      <c r="C49" s="102">
        <v>54.2</v>
      </c>
      <c r="D49" s="124">
        <v>67.499206876720677</v>
      </c>
      <c r="E49" s="7">
        <v>83.229813664596278</v>
      </c>
      <c r="F49" s="107">
        <v>50</v>
      </c>
      <c r="G49" s="7">
        <v>56.543209876543209</v>
      </c>
      <c r="H49" s="10">
        <v>51.734638211420346</v>
      </c>
      <c r="I49" s="9">
        <v>33.333333333333329</v>
      </c>
      <c r="J49" s="9">
        <v>23.333333333333332</v>
      </c>
      <c r="K49" s="9">
        <v>16.666666666666664</v>
      </c>
      <c r="L49" s="9">
        <v>6.666666666666667</v>
      </c>
      <c r="M49" s="9">
        <v>13.333333333333334</v>
      </c>
      <c r="N49" s="9">
        <v>6.666666666666667</v>
      </c>
      <c r="O49" s="60">
        <f t="shared" si="10"/>
        <v>99.999999999999986</v>
      </c>
      <c r="P49" s="129">
        <f t="shared" si="11"/>
        <v>62.009521079634652</v>
      </c>
      <c r="Q49" s="26">
        <f t="shared" si="12"/>
        <v>9</v>
      </c>
      <c r="S49" s="40">
        <f t="shared" si="13"/>
        <v>2.3257111333463456</v>
      </c>
    </row>
    <row r="50" spans="1:19" x14ac:dyDescent="0.25">
      <c r="A50" s="61">
        <v>8</v>
      </c>
      <c r="B50" s="62" t="s">
        <v>22</v>
      </c>
      <c r="C50" s="102">
        <v>53.400000000000006</v>
      </c>
      <c r="D50" s="124">
        <v>53.650898030892179</v>
      </c>
      <c r="E50" s="7">
        <v>68.656716417910445</v>
      </c>
      <c r="F50" s="107">
        <v>33</v>
      </c>
      <c r="G50" s="7">
        <v>30.043859649122805</v>
      </c>
      <c r="H50" s="10">
        <v>48.650496945381597</v>
      </c>
      <c r="I50" s="9">
        <v>33.333333333333329</v>
      </c>
      <c r="J50" s="9">
        <v>23.333333333333332</v>
      </c>
      <c r="K50" s="9">
        <v>16.666666666666664</v>
      </c>
      <c r="L50" s="9">
        <v>6.666666666666667</v>
      </c>
      <c r="M50" s="9">
        <v>13.333333333333334</v>
      </c>
      <c r="N50" s="9">
        <v>6.666666666666667</v>
      </c>
      <c r="O50" s="60">
        <f t="shared" si="10"/>
        <v>99.999999999999986</v>
      </c>
      <c r="P50" s="129">
        <f t="shared" si="11"/>
        <v>51.210543359768394</v>
      </c>
      <c r="Q50" s="26">
        <f t="shared" si="12"/>
        <v>22</v>
      </c>
      <c r="S50" s="40">
        <f t="shared" si="13"/>
        <v>-2.0920188461825688</v>
      </c>
    </row>
    <row r="51" spans="1:19" x14ac:dyDescent="0.25">
      <c r="A51" s="61">
        <v>9</v>
      </c>
      <c r="B51" s="62" t="s">
        <v>23</v>
      </c>
      <c r="C51" s="102">
        <v>55.2</v>
      </c>
      <c r="D51" s="124">
        <v>59.533560402692196</v>
      </c>
      <c r="E51" s="7">
        <v>82.954545454545453</v>
      </c>
      <c r="F51" s="107">
        <v>51</v>
      </c>
      <c r="G51" s="7">
        <v>66.257668711656436</v>
      </c>
      <c r="H51" s="10">
        <v>39.076404411206553</v>
      </c>
      <c r="I51" s="9">
        <v>33.333333333333329</v>
      </c>
      <c r="J51" s="9">
        <v>23.333333333333332</v>
      </c>
      <c r="K51" s="9">
        <v>16.666666666666664</v>
      </c>
      <c r="L51" s="9">
        <v>6.666666666666667</v>
      </c>
      <c r="M51" s="9">
        <v>13.333333333333334</v>
      </c>
      <c r="N51" s="9">
        <v>6.666666666666667</v>
      </c>
      <c r="O51" s="60">
        <f t="shared" si="10"/>
        <v>99.999999999999986</v>
      </c>
      <c r="P51" s="129">
        <f t="shared" si="11"/>
        <v>60.956371125353719</v>
      </c>
      <c r="Q51" s="26">
        <f t="shared" si="12"/>
        <v>12</v>
      </c>
      <c r="S51" s="40">
        <f t="shared" si="13"/>
        <v>-2.2258516312065737</v>
      </c>
    </row>
    <row r="52" spans="1:19" x14ac:dyDescent="0.25">
      <c r="A52" s="61">
        <v>10</v>
      </c>
      <c r="B52" s="62" t="s">
        <v>24</v>
      </c>
      <c r="C52" s="102">
        <v>54.79999999999999</v>
      </c>
      <c r="D52" s="124">
        <v>55.770913597846565</v>
      </c>
      <c r="E52" s="7">
        <v>79.104477611940297</v>
      </c>
      <c r="F52" s="107">
        <v>63</v>
      </c>
      <c r="G52" s="7">
        <v>63.055555555555557</v>
      </c>
      <c r="H52" s="10">
        <v>66.282924195577991</v>
      </c>
      <c r="I52" s="9">
        <v>33.333333333333329</v>
      </c>
      <c r="J52" s="9">
        <v>23.333333333333332</v>
      </c>
      <c r="K52" s="9">
        <v>16.666666666666664</v>
      </c>
      <c r="L52" s="9">
        <v>6.666666666666667</v>
      </c>
      <c r="M52" s="9">
        <v>13.333333333333334</v>
      </c>
      <c r="N52" s="9">
        <v>6.666666666666667</v>
      </c>
      <c r="O52" s="60">
        <f t="shared" si="10"/>
        <v>99.999999999999986</v>
      </c>
      <c r="P52" s="129">
        <f t="shared" si="11"/>
        <v>61.490228461933519</v>
      </c>
      <c r="Q52" s="26">
        <f t="shared" si="12"/>
        <v>10</v>
      </c>
      <c r="S52" s="40">
        <f t="shared" si="13"/>
        <v>1.4850616475760887</v>
      </c>
    </row>
    <row r="53" spans="1:19" x14ac:dyDescent="0.25">
      <c r="A53" s="61">
        <v>11</v>
      </c>
      <c r="B53" s="62" t="s">
        <v>54</v>
      </c>
      <c r="C53" s="102">
        <v>46</v>
      </c>
      <c r="D53" s="124">
        <v>47.559261689322334</v>
      </c>
      <c r="E53" s="7">
        <v>50.588235294117645</v>
      </c>
      <c r="F53" s="107">
        <v>41</v>
      </c>
      <c r="G53" s="7">
        <v>54.1501976284585</v>
      </c>
      <c r="H53" s="10">
        <v>76.698889649988871</v>
      </c>
      <c r="I53" s="9">
        <v>33.333333333333329</v>
      </c>
      <c r="J53" s="9">
        <v>23.333333333333332</v>
      </c>
      <c r="K53" s="9">
        <v>16.666666666666664</v>
      </c>
      <c r="L53" s="9">
        <v>6.666666666666667</v>
      </c>
      <c r="M53" s="9">
        <v>13.333333333333334</v>
      </c>
      <c r="N53" s="9">
        <v>6.666666666666667</v>
      </c>
      <c r="O53" s="60">
        <f t="shared" si="10"/>
        <v>99.999999999999986</v>
      </c>
      <c r="P53" s="129">
        <f t="shared" si="11"/>
        <v>49.928485936988544</v>
      </c>
      <c r="Q53" s="26">
        <f t="shared" si="12"/>
        <v>24</v>
      </c>
      <c r="S53" s="40">
        <f t="shared" si="13"/>
        <v>-6.0691167796242951E-2</v>
      </c>
    </row>
    <row r="54" spans="1:19" x14ac:dyDescent="0.25">
      <c r="A54" s="61">
        <v>12</v>
      </c>
      <c r="B54" s="62" t="s">
        <v>25</v>
      </c>
      <c r="C54" s="102">
        <v>55.8</v>
      </c>
      <c r="D54" s="124">
        <v>61.457179127307214</v>
      </c>
      <c r="E54" s="7">
        <v>66.666666666666657</v>
      </c>
      <c r="F54" s="107">
        <v>46</v>
      </c>
      <c r="G54" s="7">
        <v>52.96610169491526</v>
      </c>
      <c r="H54" s="10">
        <v>43.384839849337382</v>
      </c>
      <c r="I54" s="9">
        <v>33.333333333333329</v>
      </c>
      <c r="J54" s="9">
        <v>23.333333333333332</v>
      </c>
      <c r="K54" s="9">
        <v>16.666666666666664</v>
      </c>
      <c r="L54" s="9">
        <v>6.666666666666667</v>
      </c>
      <c r="M54" s="9">
        <v>13.333333333333334</v>
      </c>
      <c r="N54" s="9">
        <v>6.666666666666667</v>
      </c>
      <c r="O54" s="60">
        <f t="shared" si="10"/>
        <v>99.999999999999986</v>
      </c>
      <c r="P54" s="129">
        <f t="shared" si="11"/>
        <v>57.072255790093983</v>
      </c>
      <c r="Q54" s="26">
        <f t="shared" si="12"/>
        <v>16</v>
      </c>
      <c r="S54" s="40">
        <f t="shared" si="13"/>
        <v>-2.0559736933406114</v>
      </c>
    </row>
    <row r="55" spans="1:19" x14ac:dyDescent="0.25">
      <c r="A55" s="61">
        <v>13</v>
      </c>
      <c r="B55" s="62" t="s">
        <v>0</v>
      </c>
      <c r="C55" s="102">
        <v>55.000000000000007</v>
      </c>
      <c r="D55" s="124">
        <v>63.532604915453625</v>
      </c>
      <c r="E55" s="7">
        <v>67.76315789473685</v>
      </c>
      <c r="F55" s="107">
        <v>42</v>
      </c>
      <c r="G55" s="7">
        <v>44.585987261146499</v>
      </c>
      <c r="H55" s="10">
        <v>61.930820484449043</v>
      </c>
      <c r="I55" s="9">
        <v>33.333333333333329</v>
      </c>
      <c r="J55" s="9">
        <v>23.333333333333332</v>
      </c>
      <c r="K55" s="9">
        <v>16.666666666666664</v>
      </c>
      <c r="L55" s="9">
        <v>6.666666666666667</v>
      </c>
      <c r="M55" s="9">
        <v>13.333333333333334</v>
      </c>
      <c r="N55" s="9">
        <v>6.666666666666667</v>
      </c>
      <c r="O55" s="60">
        <f t="shared" si="10"/>
        <v>99.999999999999986</v>
      </c>
      <c r="P55" s="129">
        <f t="shared" si="11"/>
        <v>57.324987129844793</v>
      </c>
      <c r="Q55" s="26">
        <f t="shared" si="12"/>
        <v>15</v>
      </c>
      <c r="S55" s="40">
        <f t="shared" si="13"/>
        <v>-4.5414068939574861</v>
      </c>
    </row>
    <row r="56" spans="1:19" x14ac:dyDescent="0.25">
      <c r="A56" s="61">
        <v>14</v>
      </c>
      <c r="B56" s="62" t="s">
        <v>1</v>
      </c>
      <c r="C56" s="102">
        <v>40.799999999999997</v>
      </c>
      <c r="D56" s="124">
        <v>40.009798354377139</v>
      </c>
      <c r="E56" s="7">
        <v>73.026315789473685</v>
      </c>
      <c r="F56" s="107">
        <v>50</v>
      </c>
      <c r="G56" s="7">
        <v>41.85022026431718</v>
      </c>
      <c r="H56" s="10">
        <v>85.966666666666669</v>
      </c>
      <c r="I56" s="9">
        <v>33.333333333333329</v>
      </c>
      <c r="J56" s="9">
        <v>23.333333333333332</v>
      </c>
      <c r="K56" s="9">
        <v>16.666666666666664</v>
      </c>
      <c r="L56" s="9">
        <v>6.666666666666667</v>
      </c>
      <c r="M56" s="9">
        <v>13.333333333333334</v>
      </c>
      <c r="N56" s="9">
        <v>6.666666666666667</v>
      </c>
      <c r="O56" s="60">
        <f t="shared" si="10"/>
        <v>99.999999999999986</v>
      </c>
      <c r="P56" s="129">
        <f t="shared" si="11"/>
        <v>49.751146060620357</v>
      </c>
      <c r="Q56" s="26">
        <f t="shared" si="12"/>
        <v>26</v>
      </c>
      <c r="S56" s="40">
        <f t="shared" si="13"/>
        <v>1.2768199170724088</v>
      </c>
    </row>
    <row r="57" spans="1:19" x14ac:dyDescent="0.25">
      <c r="A57" s="61">
        <v>15</v>
      </c>
      <c r="B57" s="62" t="s">
        <v>2</v>
      </c>
      <c r="C57" s="102">
        <v>41</v>
      </c>
      <c r="D57" s="124">
        <v>49.06668572781313</v>
      </c>
      <c r="E57" s="7">
        <v>62.416107382550337</v>
      </c>
      <c r="F57" s="107">
        <v>36</v>
      </c>
      <c r="G57" s="7">
        <v>17.391304347826086</v>
      </c>
      <c r="H57" s="10">
        <v>88.904996303708913</v>
      </c>
      <c r="I57" s="9">
        <v>33.333333333333329</v>
      </c>
      <c r="J57" s="9">
        <v>23.333333333333332</v>
      </c>
      <c r="K57" s="9">
        <v>16.666666666666664</v>
      </c>
      <c r="L57" s="9">
        <v>6.666666666666667</v>
      </c>
      <c r="M57" s="9">
        <v>13.333333333333334</v>
      </c>
      <c r="N57" s="9">
        <v>6.666666666666667</v>
      </c>
      <c r="O57" s="60">
        <f t="shared" si="10"/>
        <v>99.999999999999986</v>
      </c>
      <c r="P57" s="129">
        <f t="shared" si="11"/>
        <v>46.16408490020553</v>
      </c>
      <c r="Q57" s="26">
        <f t="shared" si="12"/>
        <v>28</v>
      </c>
      <c r="S57" s="40">
        <f t="shared" si="13"/>
        <v>4.2857049557588525</v>
      </c>
    </row>
    <row r="58" spans="1:19" x14ac:dyDescent="0.25">
      <c r="A58" s="61">
        <v>16</v>
      </c>
      <c r="B58" s="62" t="s">
        <v>3</v>
      </c>
      <c r="C58" s="102">
        <v>54.2</v>
      </c>
      <c r="D58" s="124">
        <v>54.921731110621359</v>
      </c>
      <c r="E58" s="7">
        <v>79.617834394904463</v>
      </c>
      <c r="F58" s="107">
        <v>95</v>
      </c>
      <c r="G58" s="7">
        <v>55.656108597285069</v>
      </c>
      <c r="H58" s="10">
        <v>70.917258979604753</v>
      </c>
      <c r="I58" s="9">
        <v>33.333333333333329</v>
      </c>
      <c r="J58" s="9">
        <v>23.333333333333332</v>
      </c>
      <c r="K58" s="9">
        <v>16.666666666666664</v>
      </c>
      <c r="L58" s="9">
        <v>6.666666666666667</v>
      </c>
      <c r="M58" s="9">
        <v>13.333333333333334</v>
      </c>
      <c r="N58" s="9">
        <v>6.666666666666667</v>
      </c>
      <c r="O58" s="60">
        <f t="shared" si="10"/>
        <v>99.999999999999986</v>
      </c>
      <c r="P58" s="129">
        <f t="shared" si="11"/>
        <v>62.633341403240728</v>
      </c>
      <c r="Q58" s="26">
        <f t="shared" si="12"/>
        <v>7</v>
      </c>
      <c r="S58" s="40">
        <f t="shared" si="13"/>
        <v>-0.96462233282607457</v>
      </c>
    </row>
    <row r="59" spans="1:19" x14ac:dyDescent="0.25">
      <c r="A59" s="61">
        <v>17</v>
      </c>
      <c r="B59" s="62" t="s">
        <v>4</v>
      </c>
      <c r="C59" s="102">
        <v>42</v>
      </c>
      <c r="D59" s="124">
        <v>52.970980309488667</v>
      </c>
      <c r="E59" s="7">
        <v>80.23952095808383</v>
      </c>
      <c r="F59" s="107">
        <v>50</v>
      </c>
      <c r="G59" s="7">
        <v>17.92828685258964</v>
      </c>
      <c r="H59" s="10">
        <v>80.593884661226738</v>
      </c>
      <c r="I59" s="9">
        <v>33.333333333333329</v>
      </c>
      <c r="J59" s="9">
        <v>23.333333333333332</v>
      </c>
      <c r="K59" s="9">
        <v>16.666666666666664</v>
      </c>
      <c r="L59" s="9">
        <v>6.666666666666667</v>
      </c>
      <c r="M59" s="9">
        <v>13.333333333333334</v>
      </c>
      <c r="N59" s="9">
        <v>6.666666666666667</v>
      </c>
      <c r="O59" s="60">
        <f t="shared" si="10"/>
        <v>99.999999999999986</v>
      </c>
      <c r="P59" s="129">
        <f t="shared" si="11"/>
        <v>50.829846122988393</v>
      </c>
      <c r="Q59" s="26">
        <f t="shared" si="12"/>
        <v>23</v>
      </c>
      <c r="S59" s="40">
        <f t="shared" si="13"/>
        <v>0.54113425258620396</v>
      </c>
    </row>
    <row r="60" spans="1:19" x14ac:dyDescent="0.25">
      <c r="A60" s="61">
        <v>18</v>
      </c>
      <c r="B60" s="62" t="s">
        <v>5</v>
      </c>
      <c r="C60" s="102">
        <v>56.399999999999991</v>
      </c>
      <c r="D60" s="124">
        <v>70.285292131236247</v>
      </c>
      <c r="E60" s="7">
        <v>75.916230366492144</v>
      </c>
      <c r="F60" s="107">
        <v>50</v>
      </c>
      <c r="G60" s="154"/>
      <c r="H60" s="10">
        <v>28.900986854083971</v>
      </c>
      <c r="I60" s="9">
        <v>33.333333333333329</v>
      </c>
      <c r="J60" s="9">
        <v>23.333333333333332</v>
      </c>
      <c r="K60" s="9">
        <v>16.666666666666664</v>
      </c>
      <c r="L60" s="9">
        <v>6.666666666666667</v>
      </c>
      <c r="M60" s="9">
        <v>0</v>
      </c>
      <c r="N60" s="9">
        <v>6.666666666666667</v>
      </c>
      <c r="O60" s="60">
        <f t="shared" si="10"/>
        <v>86.666666666666657</v>
      </c>
      <c r="P60" s="129">
        <f t="shared" si="11"/>
        <v>61.283852709972393</v>
      </c>
      <c r="Q60" s="26">
        <f t="shared" si="12"/>
        <v>11</v>
      </c>
      <c r="S60" s="40">
        <f t="shared" si="13"/>
        <v>-1.5044050133829501</v>
      </c>
    </row>
    <row r="61" spans="1:19" x14ac:dyDescent="0.25">
      <c r="A61" s="61">
        <v>19</v>
      </c>
      <c r="B61" s="62" t="s">
        <v>6</v>
      </c>
      <c r="C61" s="102">
        <v>54</v>
      </c>
      <c r="D61" s="124">
        <v>58.391478908301245</v>
      </c>
      <c r="E61" s="7">
        <v>88.571428571428569</v>
      </c>
      <c r="F61" s="107">
        <v>87</v>
      </c>
      <c r="G61" s="116">
        <v>69.102990033222596</v>
      </c>
      <c r="H61" s="10">
        <v>70.597430871285752</v>
      </c>
      <c r="I61" s="9">
        <v>33.333333333333329</v>
      </c>
      <c r="J61" s="9">
        <v>23.333333333333332</v>
      </c>
      <c r="K61" s="9">
        <v>16.666666666666664</v>
      </c>
      <c r="L61" s="9">
        <v>6.666666666666667</v>
      </c>
      <c r="M61" s="9">
        <v>13.333333333333334</v>
      </c>
      <c r="N61" s="9">
        <v>6.666666666666667</v>
      </c>
      <c r="O61" s="60">
        <f t="shared" si="10"/>
        <v>99.999999999999986</v>
      </c>
      <c r="P61" s="129">
        <f t="shared" si="11"/>
        <v>66.106810569690452</v>
      </c>
      <c r="Q61" s="26">
        <f t="shared" si="12"/>
        <v>3</v>
      </c>
      <c r="S61" s="132">
        <f t="shared" si="13"/>
        <v>-2.2841180695690397</v>
      </c>
    </row>
    <row r="62" spans="1:19" x14ac:dyDescent="0.25">
      <c r="A62" s="61">
        <v>20</v>
      </c>
      <c r="B62" s="62" t="s">
        <v>7</v>
      </c>
      <c r="C62" s="102">
        <v>53.2</v>
      </c>
      <c r="D62" s="124">
        <v>47.647286220194992</v>
      </c>
      <c r="E62" s="7">
        <v>84.729064039408868</v>
      </c>
      <c r="F62" s="107">
        <v>68</v>
      </c>
      <c r="G62" s="7">
        <v>53.9156626506024</v>
      </c>
      <c r="H62" s="10">
        <v>84.911455840229067</v>
      </c>
      <c r="I62" s="9">
        <v>33.333333333333329</v>
      </c>
      <c r="J62" s="9">
        <v>23.333333333333332</v>
      </c>
      <c r="K62" s="9">
        <v>16.666666666666664</v>
      </c>
      <c r="L62" s="9">
        <v>6.666666666666667</v>
      </c>
      <c r="M62" s="9">
        <v>13.333333333333334</v>
      </c>
      <c r="N62" s="9">
        <v>6.666666666666667</v>
      </c>
      <c r="O62" s="60">
        <f t="shared" si="10"/>
        <v>99.999999999999986</v>
      </c>
      <c r="P62" s="129">
        <f t="shared" si="11"/>
        <v>60.355396200709237</v>
      </c>
      <c r="Q62" s="26">
        <f t="shared" si="12"/>
        <v>13</v>
      </c>
      <c r="S62" s="132">
        <f t="shared" si="13"/>
        <v>-0.45401893935740389</v>
      </c>
    </row>
    <row r="63" spans="1:19" x14ac:dyDescent="0.25">
      <c r="A63" s="61">
        <v>21</v>
      </c>
      <c r="B63" s="62" t="s">
        <v>8</v>
      </c>
      <c r="C63" s="102">
        <v>45.8</v>
      </c>
      <c r="D63" s="124">
        <v>57.161058714162237</v>
      </c>
      <c r="E63" s="7">
        <v>69.42675159235668</v>
      </c>
      <c r="F63" s="107">
        <v>39</v>
      </c>
      <c r="G63" s="7">
        <v>25.0936329588015</v>
      </c>
      <c r="H63" s="10">
        <v>83.535754274892525</v>
      </c>
      <c r="I63" s="9">
        <v>33.333333333333329</v>
      </c>
      <c r="J63" s="9">
        <v>23.333333333333332</v>
      </c>
      <c r="K63" s="9">
        <v>16.666666666666664</v>
      </c>
      <c r="L63" s="9">
        <v>6.666666666666667</v>
      </c>
      <c r="M63" s="9">
        <v>13.333333333333334</v>
      </c>
      <c r="N63" s="9">
        <v>6.666666666666667</v>
      </c>
      <c r="O63" s="60">
        <f t="shared" si="10"/>
        <v>99.999999999999986</v>
      </c>
      <c r="P63" s="129">
        <f t="shared" si="11"/>
        <v>51.690240311530339</v>
      </c>
      <c r="Q63" s="26">
        <f t="shared" si="12"/>
        <v>21</v>
      </c>
      <c r="S63" s="132">
        <f t="shared" si="13"/>
        <v>2.0562255538112311</v>
      </c>
    </row>
    <row r="64" spans="1:19" x14ac:dyDescent="0.25">
      <c r="A64" s="61">
        <v>22</v>
      </c>
      <c r="B64" s="62" t="s">
        <v>9</v>
      </c>
      <c r="C64" s="102">
        <v>51.6</v>
      </c>
      <c r="D64" s="124">
        <v>50.699759586340804</v>
      </c>
      <c r="E64" s="7">
        <v>74.594594594594597</v>
      </c>
      <c r="F64" s="107">
        <v>40</v>
      </c>
      <c r="G64" s="7">
        <v>72.197309417040358</v>
      </c>
      <c r="H64" s="10">
        <v>20.611711371629749</v>
      </c>
      <c r="I64" s="9">
        <v>33.333333333333329</v>
      </c>
      <c r="J64" s="9">
        <v>23.333333333333332</v>
      </c>
      <c r="K64" s="9">
        <v>16.666666666666664</v>
      </c>
      <c r="L64" s="9">
        <v>6.666666666666667</v>
      </c>
      <c r="M64" s="9">
        <v>13.333333333333334</v>
      </c>
      <c r="N64" s="9">
        <v>6.666666666666667</v>
      </c>
      <c r="O64" s="60">
        <f t="shared" si="10"/>
        <v>99.999999999999986</v>
      </c>
      <c r="P64" s="129">
        <f t="shared" si="11"/>
        <v>55.129465016292649</v>
      </c>
      <c r="Q64" s="26">
        <f t="shared" si="12"/>
        <v>19</v>
      </c>
      <c r="S64" s="132">
        <f t="shared" si="13"/>
        <v>-1.5077990238833578</v>
      </c>
    </row>
    <row r="65" spans="1:57" x14ac:dyDescent="0.25">
      <c r="A65" s="61">
        <v>23</v>
      </c>
      <c r="B65" s="62" t="s">
        <v>10</v>
      </c>
      <c r="C65" s="102">
        <v>42.4</v>
      </c>
      <c r="D65" s="124">
        <v>52.381943178594199</v>
      </c>
      <c r="E65" s="7">
        <v>61.184210526315788</v>
      </c>
      <c r="F65" s="107">
        <v>27</v>
      </c>
      <c r="G65" s="7">
        <v>24.817518248175183</v>
      </c>
      <c r="H65" s="10">
        <v>68.566814304779228</v>
      </c>
      <c r="I65" s="9">
        <v>33.333333333333329</v>
      </c>
      <c r="J65" s="9">
        <v>23.333333333333332</v>
      </c>
      <c r="K65" s="9">
        <v>16.666666666666664</v>
      </c>
      <c r="L65" s="9">
        <v>6.666666666666667</v>
      </c>
      <c r="M65" s="9">
        <v>13.333333333333334</v>
      </c>
      <c r="N65" s="9">
        <v>6.666666666666667</v>
      </c>
      <c r="O65" s="60">
        <f t="shared" si="10"/>
        <v>99.999999999999986</v>
      </c>
      <c r="P65" s="129">
        <f t="shared" si="11"/>
        <v>46.233278549466583</v>
      </c>
      <c r="Q65" s="26">
        <f t="shared" si="12"/>
        <v>27</v>
      </c>
      <c r="S65" s="132">
        <f t="shared" si="13"/>
        <v>-2.6309534373075323</v>
      </c>
    </row>
    <row r="66" spans="1:57" x14ac:dyDescent="0.25">
      <c r="A66" s="61">
        <v>24</v>
      </c>
      <c r="B66" s="62" t="s">
        <v>11</v>
      </c>
      <c r="C66" s="102">
        <v>51.4</v>
      </c>
      <c r="D66" s="124">
        <v>51.718974911073808</v>
      </c>
      <c r="E66" s="7">
        <v>76.13636363636364</v>
      </c>
      <c r="F66" s="107">
        <v>43</v>
      </c>
      <c r="G66" s="7">
        <v>46.724890829694324</v>
      </c>
      <c r="H66" s="10">
        <v>83.542478948920419</v>
      </c>
      <c r="I66" s="9">
        <v>33.333333333333329</v>
      </c>
      <c r="J66" s="9">
        <v>23.333333333333332</v>
      </c>
      <c r="K66" s="9">
        <v>16.666666666666664</v>
      </c>
      <c r="L66" s="9">
        <v>6.666666666666667</v>
      </c>
      <c r="M66" s="9">
        <v>13.333333333333334</v>
      </c>
      <c r="N66" s="9">
        <v>6.666666666666667</v>
      </c>
      <c r="O66" s="60">
        <f t="shared" si="10"/>
        <v>99.999999999999986</v>
      </c>
      <c r="P66" s="129">
        <f t="shared" si="11"/>
        <v>56.556638792531764</v>
      </c>
      <c r="Q66" s="26">
        <f t="shared" si="12"/>
        <v>17</v>
      </c>
      <c r="S66" s="132">
        <f t="shared" si="13"/>
        <v>-1.6328425853371655</v>
      </c>
    </row>
    <row r="67" spans="1:57" x14ac:dyDescent="0.25">
      <c r="A67" s="61">
        <v>25</v>
      </c>
      <c r="B67" s="62" t="s">
        <v>12</v>
      </c>
      <c r="C67" s="102">
        <v>44.6</v>
      </c>
      <c r="D67" s="124">
        <v>40.800098041788551</v>
      </c>
      <c r="E67" s="7">
        <v>79.054054054054063</v>
      </c>
      <c r="F67" s="107">
        <v>51</v>
      </c>
      <c r="G67" s="7">
        <v>48.319327731092436</v>
      </c>
      <c r="H67" s="10">
        <v>89.850634233371778</v>
      </c>
      <c r="I67" s="9">
        <v>33.333333333333329</v>
      </c>
      <c r="J67" s="9">
        <v>23.333333333333332</v>
      </c>
      <c r="K67" s="9">
        <v>16.666666666666664</v>
      </c>
      <c r="L67" s="9">
        <v>6.666666666666667</v>
      </c>
      <c r="M67" s="9">
        <v>13.333333333333334</v>
      </c>
      <c r="N67" s="9">
        <v>6.666666666666667</v>
      </c>
      <c r="O67" s="60">
        <f t="shared" si="10"/>
        <v>99.999999999999986</v>
      </c>
      <c r="P67" s="129">
        <f t="shared" si="11"/>
        <v>53.394984531796787</v>
      </c>
      <c r="Q67" s="26">
        <f t="shared" si="12"/>
        <v>20</v>
      </c>
      <c r="S67" s="132">
        <f t="shared" si="13"/>
        <v>-0.45536763679034209</v>
      </c>
    </row>
    <row r="68" spans="1:57" x14ac:dyDescent="0.25">
      <c r="A68" s="61">
        <v>26</v>
      </c>
      <c r="B68" s="62" t="s">
        <v>13</v>
      </c>
      <c r="C68" s="102">
        <v>52.6</v>
      </c>
      <c r="D68" s="124">
        <v>55.70906502558519</v>
      </c>
      <c r="E68" s="7">
        <v>89.847715736040612</v>
      </c>
      <c r="F68" s="107">
        <v>76</v>
      </c>
      <c r="G68" s="7">
        <v>50.833333333333329</v>
      </c>
      <c r="H68" s="10">
        <v>72.375783841258993</v>
      </c>
      <c r="I68" s="9">
        <v>33.333333333333329</v>
      </c>
      <c r="J68" s="9">
        <v>23.333333333333332</v>
      </c>
      <c r="K68" s="9">
        <v>16.666666666666664</v>
      </c>
      <c r="L68" s="9">
        <v>6.666666666666667</v>
      </c>
      <c r="M68" s="9">
        <v>13.333333333333334</v>
      </c>
      <c r="N68" s="9">
        <v>6.666666666666667</v>
      </c>
      <c r="O68" s="60">
        <f t="shared" si="10"/>
        <v>99.999999999999986</v>
      </c>
      <c r="P68" s="129">
        <f t="shared" si="11"/>
        <v>62.176231162505026</v>
      </c>
      <c r="Q68" s="26">
        <f t="shared" si="12"/>
        <v>8</v>
      </c>
      <c r="S68" s="132">
        <f t="shared" si="13"/>
        <v>2.1244603826010646</v>
      </c>
    </row>
    <row r="69" spans="1:57" x14ac:dyDescent="0.25">
      <c r="A69" s="61">
        <v>27</v>
      </c>
      <c r="B69" s="62" t="s">
        <v>14</v>
      </c>
      <c r="C69" s="102">
        <v>55.399999999999991</v>
      </c>
      <c r="D69" s="124">
        <v>80.741058071000936</v>
      </c>
      <c r="E69" s="7">
        <v>84.615384615384613</v>
      </c>
      <c r="F69" s="107">
        <v>87</v>
      </c>
      <c r="G69" s="7">
        <v>65.12455516014235</v>
      </c>
      <c r="H69" s="10">
        <v>74.452275548978548</v>
      </c>
      <c r="I69" s="9">
        <v>33.333333333333329</v>
      </c>
      <c r="J69" s="9">
        <v>23.333333333333332</v>
      </c>
      <c r="K69" s="9">
        <v>16.666666666666664</v>
      </c>
      <c r="L69" s="9">
        <v>6.666666666666667</v>
      </c>
      <c r="M69" s="9">
        <v>13.333333333333334</v>
      </c>
      <c r="N69" s="9">
        <v>6.666666666666667</v>
      </c>
      <c r="O69" s="60">
        <f t="shared" si="10"/>
        <v>99.999999999999986</v>
      </c>
      <c r="P69" s="129">
        <f t="shared" si="11"/>
        <v>70.855570043748543</v>
      </c>
      <c r="Q69" s="26">
        <f t="shared" si="12"/>
        <v>1</v>
      </c>
      <c r="S69" s="132">
        <f t="shared" si="13"/>
        <v>0.84195544057183724</v>
      </c>
    </row>
    <row r="70" spans="1:57" ht="15" customHeight="1" thickBot="1" x14ac:dyDescent="0.3">
      <c r="A70" s="63">
        <v>28</v>
      </c>
      <c r="B70" s="64" t="s">
        <v>15</v>
      </c>
      <c r="C70" s="103">
        <v>54.2</v>
      </c>
      <c r="D70" s="125">
        <v>60.705946786700835</v>
      </c>
      <c r="E70" s="8">
        <v>80.630630630630634</v>
      </c>
      <c r="F70" s="108">
        <v>82</v>
      </c>
      <c r="G70" s="104">
        <v>60.736196319018411</v>
      </c>
      <c r="H70" s="11">
        <v>72.316914537436787</v>
      </c>
      <c r="I70" s="9">
        <v>33.333333333333329</v>
      </c>
      <c r="J70" s="9">
        <v>23.333333333333332</v>
      </c>
      <c r="K70" s="9">
        <v>16.666666666666664</v>
      </c>
      <c r="L70" s="9">
        <v>6.666666666666667</v>
      </c>
      <c r="M70" s="9">
        <v>13.333333333333334</v>
      </c>
      <c r="N70" s="9">
        <v>6.666666666666667</v>
      </c>
      <c r="O70" s="60">
        <f t="shared" si="10"/>
        <v>99.999999999999986</v>
      </c>
      <c r="P70" s="193">
        <f t="shared" si="11"/>
        <v>64.055779833700214</v>
      </c>
      <c r="Q70" s="130">
        <f t="shared" si="12"/>
        <v>4</v>
      </c>
      <c r="S70" s="41">
        <f t="shared" si="13"/>
        <v>-0.36804558896896822</v>
      </c>
    </row>
    <row r="71" spans="1:57" ht="15" customHeight="1" x14ac:dyDescent="0.25">
      <c r="A71" s="65"/>
      <c r="B71" s="65"/>
      <c r="C71" s="65"/>
      <c r="D71" s="65"/>
      <c r="E71" s="65"/>
      <c r="F71" s="65"/>
      <c r="G71" s="65"/>
      <c r="H71" s="65"/>
      <c r="S71" s="122"/>
    </row>
    <row r="72" spans="1:57" ht="15.75" thickBot="1" x14ac:dyDescent="0.3">
      <c r="A72" s="65"/>
      <c r="B72" s="66" t="s">
        <v>67</v>
      </c>
      <c r="C72" s="67"/>
      <c r="D72" s="68"/>
      <c r="E72" s="69"/>
      <c r="F72" s="69"/>
      <c r="G72" s="69"/>
      <c r="H72" s="69"/>
      <c r="S72" s="122"/>
    </row>
    <row r="73" spans="1:57" ht="15.75" thickBot="1" x14ac:dyDescent="0.3">
      <c r="A73" s="70"/>
      <c r="B73" s="36" t="s">
        <v>28</v>
      </c>
      <c r="C73" s="5">
        <f t="shared" ref="C73:H73" si="14">AVERAGE(C43:C70)</f>
        <v>50.18571428571429</v>
      </c>
      <c r="D73" s="5">
        <f t="shared" ref="D73" si="15">AVERAGE(D43:D70)</f>
        <v>57.086225408991609</v>
      </c>
      <c r="E73" s="5">
        <f t="shared" si="14"/>
        <v>75.985418400142748</v>
      </c>
      <c r="F73" s="5">
        <f t="shared" si="14"/>
        <v>56.428571428571431</v>
      </c>
      <c r="G73" s="5">
        <f>AVERAGE(G43:G70)</f>
        <v>48.578566111914014</v>
      </c>
      <c r="H73" s="5">
        <f t="shared" si="14"/>
        <v>69.038730517599731</v>
      </c>
      <c r="I73" s="9"/>
      <c r="J73" s="9"/>
      <c r="K73" s="9"/>
      <c r="L73" s="9"/>
      <c r="M73" s="9"/>
      <c r="N73" s="9"/>
      <c r="O73" s="9"/>
      <c r="P73" s="5">
        <f>AVERAGE(P43:P70)</f>
        <v>57.615057400112541</v>
      </c>
      <c r="S73" s="43">
        <f>P113-P73</f>
        <v>-5.2090034768170312E-2</v>
      </c>
    </row>
    <row r="74" spans="1:57" x14ac:dyDescent="0.25">
      <c r="A74" s="70"/>
      <c r="B74" s="36" t="s">
        <v>32</v>
      </c>
      <c r="C74" s="5">
        <f t="shared" ref="C74:H74" si="16">STDEV(C43:C70)</f>
        <v>5.2900825650431331</v>
      </c>
      <c r="D74" s="5">
        <f t="shared" ref="D74" si="17">STDEV(D43:D70)</f>
        <v>9.523333878889563</v>
      </c>
      <c r="E74" s="5">
        <f t="shared" si="16"/>
        <v>9.456045018645943</v>
      </c>
      <c r="F74" s="5">
        <f t="shared" si="16"/>
        <v>19.568358002669385</v>
      </c>
      <c r="G74" s="5">
        <f>STDEV(G43:G70)</f>
        <v>15.411553989139705</v>
      </c>
      <c r="H74" s="5">
        <f t="shared" si="16"/>
        <v>18.876583027714901</v>
      </c>
      <c r="I74" s="9"/>
      <c r="J74" s="9"/>
      <c r="K74" s="9"/>
      <c r="L74" s="9"/>
      <c r="M74" s="9"/>
      <c r="N74" s="9"/>
      <c r="O74" s="9"/>
      <c r="P74" s="5">
        <f>STDEV(P43:P70)</f>
        <v>6.4651634228036663</v>
      </c>
    </row>
    <row r="75" spans="1:57" x14ac:dyDescent="0.25">
      <c r="A75" s="70"/>
      <c r="B75" s="36" t="s">
        <v>29</v>
      </c>
      <c r="C75" s="37">
        <f t="shared" ref="C75:H75" si="18">COUNT(C43:C70)</f>
        <v>28</v>
      </c>
      <c r="D75" s="37">
        <f t="shared" si="18"/>
        <v>28</v>
      </c>
      <c r="E75" s="37">
        <f t="shared" si="18"/>
        <v>28</v>
      </c>
      <c r="F75" s="37">
        <f t="shared" si="18"/>
        <v>28</v>
      </c>
      <c r="G75" s="37">
        <f>COUNT(G43:G70)</f>
        <v>27</v>
      </c>
      <c r="H75" s="37">
        <f t="shared" si="18"/>
        <v>28</v>
      </c>
      <c r="I75" s="60"/>
      <c r="J75" s="60"/>
      <c r="K75" s="60"/>
      <c r="L75" s="60"/>
      <c r="M75" s="60"/>
      <c r="N75" s="60"/>
      <c r="O75" s="60"/>
      <c r="P75" s="37">
        <f>COUNT(P43:P70)</f>
        <v>28</v>
      </c>
    </row>
    <row r="76" spans="1:57" x14ac:dyDescent="0.25">
      <c r="A76" s="71"/>
      <c r="B76" s="36" t="s">
        <v>30</v>
      </c>
      <c r="C76" s="1">
        <f t="shared" ref="C76:H76" si="19">MIN(C43:C70)</f>
        <v>40.799999999999997</v>
      </c>
      <c r="D76" s="1">
        <f t="shared" si="19"/>
        <v>40.009798354377139</v>
      </c>
      <c r="E76" s="1">
        <f t="shared" si="19"/>
        <v>50.588235294117645</v>
      </c>
      <c r="F76" s="1">
        <f t="shared" si="19"/>
        <v>26</v>
      </c>
      <c r="G76" s="1">
        <f>MIN(G43:G70)</f>
        <v>17.391304347826086</v>
      </c>
      <c r="H76" s="1">
        <f t="shared" si="19"/>
        <v>20.611711371629749</v>
      </c>
      <c r="I76" s="24"/>
      <c r="J76" s="24"/>
      <c r="K76" s="24"/>
      <c r="L76" s="24"/>
      <c r="M76" s="24"/>
      <c r="N76" s="24"/>
      <c r="O76" s="24"/>
      <c r="P76" s="1">
        <f>MIN(P43:P70)</f>
        <v>46.16408490020553</v>
      </c>
      <c r="R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</row>
    <row r="77" spans="1:57" x14ac:dyDescent="0.25">
      <c r="A77" s="71"/>
      <c r="B77" s="36" t="s">
        <v>31</v>
      </c>
      <c r="C77" s="1">
        <f t="shared" ref="C77:H77" si="20">MAX(C43:C70)</f>
        <v>56.399999999999991</v>
      </c>
      <c r="D77" s="1">
        <f t="shared" si="20"/>
        <v>80.741058071000936</v>
      </c>
      <c r="E77" s="1">
        <f t="shared" si="20"/>
        <v>89.847715736040612</v>
      </c>
      <c r="F77" s="1">
        <f t="shared" si="20"/>
        <v>95</v>
      </c>
      <c r="G77" s="1">
        <f>MAX(G43:G70)</f>
        <v>72.197309417040358</v>
      </c>
      <c r="H77" s="1">
        <f t="shared" si="20"/>
        <v>94.823488182381439</v>
      </c>
      <c r="I77" s="24"/>
      <c r="J77" s="24"/>
      <c r="K77" s="24"/>
      <c r="L77" s="24"/>
      <c r="M77" s="24"/>
      <c r="N77" s="24"/>
      <c r="O77" s="24"/>
      <c r="P77" s="1">
        <f>MAX(P43:P70)</f>
        <v>70.855570043748543</v>
      </c>
      <c r="R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</row>
    <row r="78" spans="1:57" x14ac:dyDescent="0.25">
      <c r="B78" s="73" t="s">
        <v>33</v>
      </c>
      <c r="C78" s="74">
        <v>50</v>
      </c>
      <c r="D78" s="74"/>
      <c r="E78" s="74"/>
      <c r="F78" s="74"/>
      <c r="G78" s="74"/>
    </row>
    <row r="79" spans="1:57" ht="15" customHeight="1" x14ac:dyDescent="0.25">
      <c r="A79" s="13"/>
      <c r="B79" s="73"/>
      <c r="C79" s="74"/>
      <c r="D79" s="74"/>
      <c r="E79" s="74"/>
      <c r="F79" s="74"/>
      <c r="G79" s="74"/>
      <c r="I79" s="13"/>
      <c r="J79" s="13"/>
      <c r="K79" s="13"/>
      <c r="L79" s="13"/>
      <c r="M79" s="13"/>
      <c r="N79" s="13"/>
      <c r="O79" s="13"/>
      <c r="P79" s="13"/>
      <c r="Q79" s="13"/>
    </row>
    <row r="80" spans="1:57" ht="15.75" thickBot="1" x14ac:dyDescent="0.3">
      <c r="C80" s="69"/>
      <c r="D80" s="69"/>
      <c r="E80" s="76"/>
    </row>
    <row r="81" spans="1:19" ht="81" customHeight="1" thickBot="1" x14ac:dyDescent="0.3">
      <c r="A81" s="210" t="s">
        <v>42</v>
      </c>
      <c r="B81" s="211"/>
      <c r="C81" s="46" t="s">
        <v>34</v>
      </c>
      <c r="D81" s="47" t="s">
        <v>35</v>
      </c>
      <c r="E81" s="47" t="s">
        <v>36</v>
      </c>
      <c r="F81" s="47" t="s">
        <v>37</v>
      </c>
      <c r="G81" s="47" t="s">
        <v>38</v>
      </c>
      <c r="H81" s="118" t="s">
        <v>39</v>
      </c>
      <c r="I81" s="212" t="s">
        <v>56</v>
      </c>
      <c r="J81" s="212"/>
      <c r="K81" s="212"/>
      <c r="L81" s="212"/>
      <c r="M81" s="212"/>
      <c r="N81" s="212"/>
      <c r="O81" s="22"/>
      <c r="P81" s="208" t="s">
        <v>76</v>
      </c>
      <c r="Q81" s="209"/>
      <c r="S81" s="13"/>
    </row>
    <row r="82" spans="1:19" s="56" customFormat="1" ht="29.1" customHeight="1" thickBot="1" x14ac:dyDescent="0.25">
      <c r="A82" s="77" t="s">
        <v>47</v>
      </c>
      <c r="B82" s="78" t="s">
        <v>26</v>
      </c>
      <c r="C82" s="79" t="s">
        <v>77</v>
      </c>
      <c r="D82" s="79" t="s">
        <v>77</v>
      </c>
      <c r="E82" s="52" t="s">
        <v>78</v>
      </c>
      <c r="F82" s="53" t="s">
        <v>79</v>
      </c>
      <c r="G82" s="53" t="s">
        <v>80</v>
      </c>
      <c r="H82" s="54" t="s">
        <v>75</v>
      </c>
      <c r="I82" s="55" t="s">
        <v>58</v>
      </c>
      <c r="J82" s="55" t="s">
        <v>59</v>
      </c>
      <c r="K82" s="55" t="s">
        <v>60</v>
      </c>
      <c r="L82" s="55" t="s">
        <v>61</v>
      </c>
      <c r="M82" s="55" t="s">
        <v>64</v>
      </c>
      <c r="N82" s="55" t="s">
        <v>65</v>
      </c>
      <c r="O82" s="117"/>
      <c r="P82" s="126" t="s">
        <v>62</v>
      </c>
      <c r="Q82" s="127" t="s">
        <v>57</v>
      </c>
      <c r="S82" s="22"/>
    </row>
    <row r="83" spans="1:19" x14ac:dyDescent="0.25">
      <c r="A83" s="58">
        <v>1</v>
      </c>
      <c r="B83" s="59" t="s">
        <v>70</v>
      </c>
      <c r="C83" s="101">
        <v>61.199999999999996</v>
      </c>
      <c r="D83" s="123">
        <v>56.46065818601452</v>
      </c>
      <c r="E83" s="6">
        <v>80.676328502415458</v>
      </c>
      <c r="F83" s="109">
        <v>61</v>
      </c>
      <c r="G83" s="6">
        <v>60.534124629080125</v>
      </c>
      <c r="H83" s="12">
        <v>55.164677793199004</v>
      </c>
      <c r="I83" s="9">
        <v>33.333333333333329</v>
      </c>
      <c r="J83" s="9">
        <v>23.333333333333332</v>
      </c>
      <c r="K83" s="9">
        <v>16.666666666666664</v>
      </c>
      <c r="L83" s="9">
        <v>6.666666666666667</v>
      </c>
      <c r="M83" s="9">
        <v>13.333333333333334</v>
      </c>
      <c r="N83" s="9">
        <v>6.666666666666667</v>
      </c>
      <c r="O83" s="60">
        <f t="shared" ref="O83:O110" si="21">SUM(I83:N83)</f>
        <v>99.999999999999986</v>
      </c>
      <c r="P83" s="129">
        <f>((C83*I83)+(D83*J83)+(E83*K83)+(F83*L83)+(G83*M83)+(H83*N83))/(SUM(I83,J83,K83,L83,M83,N83))</f>
        <v>62.83573679722992</v>
      </c>
      <c r="Q83" s="30">
        <f t="shared" ref="Q83:Q110" si="22">RANK(P83,P$83:P$110)</f>
        <v>8</v>
      </c>
    </row>
    <row r="84" spans="1:19" x14ac:dyDescent="0.25">
      <c r="A84" s="61">
        <v>2</v>
      </c>
      <c r="B84" s="62" t="s">
        <v>17</v>
      </c>
      <c r="C84" s="102">
        <v>52.2</v>
      </c>
      <c r="D84" s="124">
        <v>66.171714117332698</v>
      </c>
      <c r="E84" s="7">
        <v>63.111111111111107</v>
      </c>
      <c r="F84" s="110">
        <v>25</v>
      </c>
      <c r="G84" s="7">
        <v>47.034764826175866</v>
      </c>
      <c r="H84" s="10">
        <v>73.429805318091951</v>
      </c>
      <c r="I84" s="9">
        <v>33.333333333333329</v>
      </c>
      <c r="J84" s="9">
        <v>23.333333333333332</v>
      </c>
      <c r="K84" s="9">
        <v>16.666666666666664</v>
      </c>
      <c r="L84" s="9">
        <v>6.666666666666667</v>
      </c>
      <c r="M84" s="9">
        <v>13.333333333333334</v>
      </c>
      <c r="N84" s="9">
        <v>6.666666666666667</v>
      </c>
      <c r="O84" s="60">
        <f t="shared" si="21"/>
        <v>99.999999999999986</v>
      </c>
      <c r="P84" s="129">
        <f t="shared" ref="P84:P110" si="23">((C84*I84)+(D84*J84)+(E84*K84)+(F84*L84)+(G84*M84)+(H84*N84))/(SUM(I84,J84,K84,L84,M84,N84))</f>
        <v>56.19187414392573</v>
      </c>
      <c r="Q84" s="26">
        <f t="shared" si="22"/>
        <v>15</v>
      </c>
    </row>
    <row r="85" spans="1:19" x14ac:dyDescent="0.25">
      <c r="A85" s="61">
        <v>3</v>
      </c>
      <c r="B85" s="62" t="s">
        <v>18</v>
      </c>
      <c r="C85" s="102">
        <v>57.4</v>
      </c>
      <c r="D85" s="124">
        <v>56.174970766059204</v>
      </c>
      <c r="E85" s="7">
        <v>70.89201877934272</v>
      </c>
      <c r="F85" s="110">
        <v>50</v>
      </c>
      <c r="G85" s="7">
        <v>47.639484978540771</v>
      </c>
      <c r="H85" s="10">
        <v>82.420861704118494</v>
      </c>
      <c r="I85" s="9">
        <v>33.333333333333329</v>
      </c>
      <c r="J85" s="9">
        <v>23.333333333333332</v>
      </c>
      <c r="K85" s="9">
        <v>16.666666666666664</v>
      </c>
      <c r="L85" s="9">
        <v>6.666666666666667</v>
      </c>
      <c r="M85" s="9">
        <v>13.333333333333334</v>
      </c>
      <c r="N85" s="9">
        <v>6.666666666666667</v>
      </c>
      <c r="O85" s="60">
        <f t="shared" si="21"/>
        <v>99.999999999999986</v>
      </c>
      <c r="P85" s="129">
        <f t="shared" si="23"/>
        <v>59.236151752717603</v>
      </c>
      <c r="Q85" s="26">
        <f t="shared" si="22"/>
        <v>13</v>
      </c>
    </row>
    <row r="86" spans="1:19" x14ac:dyDescent="0.25">
      <c r="A86" s="61">
        <v>4</v>
      </c>
      <c r="B86" s="62" t="s">
        <v>19</v>
      </c>
      <c r="C86" s="102">
        <v>58.8</v>
      </c>
      <c r="D86" s="124">
        <v>57.884281648251005</v>
      </c>
      <c r="E86" s="7">
        <v>86.40776699029125</v>
      </c>
      <c r="F86" s="110">
        <v>88</v>
      </c>
      <c r="G86" s="7">
        <v>67.340067340067336</v>
      </c>
      <c r="H86" s="10">
        <v>68.273137315248263</v>
      </c>
      <c r="I86" s="9">
        <v>33.333333333333329</v>
      </c>
      <c r="J86" s="9">
        <v>23.333333333333332</v>
      </c>
      <c r="K86" s="9">
        <v>16.666666666666664</v>
      </c>
      <c r="L86" s="9">
        <v>6.666666666666667</v>
      </c>
      <c r="M86" s="9">
        <v>13.333333333333334</v>
      </c>
      <c r="N86" s="9">
        <v>6.666666666666667</v>
      </c>
      <c r="O86" s="60">
        <f t="shared" si="21"/>
        <v>99.999999999999986</v>
      </c>
      <c r="P86" s="129">
        <f t="shared" si="23"/>
        <v>66.904511682665984</v>
      </c>
      <c r="Q86" s="26">
        <f t="shared" si="22"/>
        <v>2</v>
      </c>
    </row>
    <row r="87" spans="1:19" x14ac:dyDescent="0.25">
      <c r="A87" s="61">
        <v>5</v>
      </c>
      <c r="B87" s="62" t="s">
        <v>16</v>
      </c>
      <c r="C87" s="102">
        <v>60</v>
      </c>
      <c r="D87" s="124">
        <v>58.356227800266062</v>
      </c>
      <c r="E87" s="7">
        <v>79.943502824858754</v>
      </c>
      <c r="F87" s="110">
        <v>64</v>
      </c>
      <c r="G87" s="7">
        <v>46.469622331691298</v>
      </c>
      <c r="H87" s="10">
        <v>78.78498887350294</v>
      </c>
      <c r="I87" s="9">
        <v>33.333333333333329</v>
      </c>
      <c r="J87" s="9">
        <v>23.333333333333332</v>
      </c>
      <c r="K87" s="9">
        <v>16.666666666666664</v>
      </c>
      <c r="L87" s="9">
        <v>6.666666666666667</v>
      </c>
      <c r="M87" s="9">
        <v>13.333333333333334</v>
      </c>
      <c r="N87" s="9">
        <v>6.666666666666667</v>
      </c>
      <c r="O87" s="60">
        <f t="shared" si="21"/>
        <v>99.999999999999986</v>
      </c>
      <c r="P87" s="129">
        <f t="shared" si="23"/>
        <v>62.655319193330918</v>
      </c>
      <c r="Q87" s="26">
        <f t="shared" si="22"/>
        <v>9</v>
      </c>
    </row>
    <row r="88" spans="1:19" x14ac:dyDescent="0.25">
      <c r="A88" s="61">
        <v>6</v>
      </c>
      <c r="B88" s="62" t="s">
        <v>20</v>
      </c>
      <c r="C88" s="102">
        <v>58.8</v>
      </c>
      <c r="D88" s="124">
        <v>42.541932955623984</v>
      </c>
      <c r="E88" s="7">
        <v>61.111111111111114</v>
      </c>
      <c r="F88" s="110">
        <v>62</v>
      </c>
      <c r="G88" s="7">
        <v>37.605042016806721</v>
      </c>
      <c r="H88" s="10">
        <v>85.6875</v>
      </c>
      <c r="I88" s="9">
        <v>33.333333333333329</v>
      </c>
      <c r="J88" s="9">
        <v>23.333333333333332</v>
      </c>
      <c r="K88" s="9">
        <v>16.666666666666664</v>
      </c>
      <c r="L88" s="9">
        <v>6.666666666666667</v>
      </c>
      <c r="M88" s="9">
        <v>13.333333333333334</v>
      </c>
      <c r="N88" s="9">
        <v>6.666666666666667</v>
      </c>
      <c r="O88" s="60">
        <f t="shared" si="21"/>
        <v>99.999999999999986</v>
      </c>
      <c r="P88" s="129">
        <f t="shared" si="23"/>
        <v>54.57147514373834</v>
      </c>
      <c r="Q88" s="26">
        <f t="shared" si="22"/>
        <v>18</v>
      </c>
    </row>
    <row r="89" spans="1:19" x14ac:dyDescent="0.25">
      <c r="A89" s="61">
        <v>7</v>
      </c>
      <c r="B89" s="62" t="s">
        <v>21</v>
      </c>
      <c r="C89" s="102">
        <v>60</v>
      </c>
      <c r="D89" s="124">
        <v>66.397819164684918</v>
      </c>
      <c r="E89" s="7">
        <v>82.926829268292678</v>
      </c>
      <c r="F89" s="110">
        <v>51</v>
      </c>
      <c r="G89" s="7">
        <v>58.86363636363636</v>
      </c>
      <c r="H89" s="10">
        <v>56.591770220313023</v>
      </c>
      <c r="I89" s="9">
        <v>33.333333333333329</v>
      </c>
      <c r="J89" s="9">
        <v>23.333333333333332</v>
      </c>
      <c r="K89" s="9">
        <v>16.666666666666664</v>
      </c>
      <c r="L89" s="9">
        <v>6.666666666666667</v>
      </c>
      <c r="M89" s="9">
        <v>13.333333333333334</v>
      </c>
      <c r="N89" s="9">
        <v>6.666666666666667</v>
      </c>
      <c r="O89" s="60">
        <f t="shared" si="21"/>
        <v>99.999999999999986</v>
      </c>
      <c r="P89" s="129">
        <f t="shared" si="23"/>
        <v>64.335232212980998</v>
      </c>
      <c r="Q89" s="26">
        <f t="shared" si="22"/>
        <v>3</v>
      </c>
    </row>
    <row r="90" spans="1:19" x14ac:dyDescent="0.25">
      <c r="A90" s="61">
        <v>8</v>
      </c>
      <c r="B90" s="62" t="s">
        <v>22</v>
      </c>
      <c r="C90" s="102">
        <v>61.199999999999996</v>
      </c>
      <c r="D90" s="124">
        <v>47.09698033812753</v>
      </c>
      <c r="E90" s="7">
        <v>60.8</v>
      </c>
      <c r="F90" s="110">
        <v>23</v>
      </c>
      <c r="G90" s="7">
        <v>24.440298507462686</v>
      </c>
      <c r="H90" s="10">
        <v>42.05783950541565</v>
      </c>
      <c r="I90" s="9">
        <v>33.333333333333329</v>
      </c>
      <c r="J90" s="9">
        <v>23.333333333333332</v>
      </c>
      <c r="K90" s="9">
        <v>16.666666666666664</v>
      </c>
      <c r="L90" s="9">
        <v>6.666666666666667</v>
      </c>
      <c r="M90" s="9">
        <v>13.333333333333334</v>
      </c>
      <c r="N90" s="9">
        <v>6.666666666666667</v>
      </c>
      <c r="O90" s="60">
        <f t="shared" si="21"/>
        <v>99.999999999999986</v>
      </c>
      <c r="P90" s="129">
        <f t="shared" si="23"/>
        <v>49.118524513585825</v>
      </c>
      <c r="Q90" s="26">
        <f t="shared" si="22"/>
        <v>27</v>
      </c>
    </row>
    <row r="91" spans="1:19" x14ac:dyDescent="0.25">
      <c r="A91" s="61">
        <v>9</v>
      </c>
      <c r="B91" s="62" t="s">
        <v>23</v>
      </c>
      <c r="C91" s="102">
        <v>65.2</v>
      </c>
      <c r="D91" s="124">
        <v>52.094202737357847</v>
      </c>
      <c r="E91" s="7">
        <v>66.666666666666657</v>
      </c>
      <c r="F91" s="110">
        <v>43</v>
      </c>
      <c r="G91" s="7">
        <v>65.979381443298962</v>
      </c>
      <c r="H91" s="10">
        <v>31.002653278190039</v>
      </c>
      <c r="I91" s="9">
        <v>33.333333333333329</v>
      </c>
      <c r="J91" s="9">
        <v>23.333333333333332</v>
      </c>
      <c r="K91" s="9">
        <v>16.666666666666664</v>
      </c>
      <c r="L91" s="9">
        <v>6.666666666666667</v>
      </c>
      <c r="M91" s="9">
        <v>13.333333333333334</v>
      </c>
      <c r="N91" s="9">
        <v>6.666666666666667</v>
      </c>
      <c r="O91" s="60">
        <f t="shared" si="21"/>
        <v>99.999999999999986</v>
      </c>
      <c r="P91" s="129">
        <f t="shared" si="23"/>
        <v>58.730519494147146</v>
      </c>
      <c r="Q91" s="26">
        <f t="shared" si="22"/>
        <v>14</v>
      </c>
    </row>
    <row r="92" spans="1:19" x14ac:dyDescent="0.25">
      <c r="A92" s="61">
        <v>10</v>
      </c>
      <c r="B92" s="62" t="s">
        <v>24</v>
      </c>
      <c r="C92" s="102">
        <v>65</v>
      </c>
      <c r="D92" s="124">
        <v>51.782798820209614</v>
      </c>
      <c r="E92" s="7">
        <v>74.045801526717554</v>
      </c>
      <c r="F92" s="110">
        <v>63</v>
      </c>
      <c r="G92" s="7">
        <v>66.51270207852194</v>
      </c>
      <c r="H92" s="10">
        <v>57.24964779807253</v>
      </c>
      <c r="I92" s="9">
        <v>33.333333333333329</v>
      </c>
      <c r="J92" s="9">
        <v>23.333333333333332</v>
      </c>
      <c r="K92" s="9">
        <v>16.666666666666664</v>
      </c>
      <c r="L92" s="9">
        <v>6.666666666666667</v>
      </c>
      <c r="M92" s="9">
        <v>13.333333333333334</v>
      </c>
      <c r="N92" s="9">
        <v>6.666666666666667</v>
      </c>
      <c r="O92" s="60">
        <f t="shared" si="21"/>
        <v>99.999999999999986</v>
      </c>
      <c r="P92" s="129">
        <f t="shared" si="23"/>
        <v>62.975290109509608</v>
      </c>
      <c r="Q92" s="26">
        <f t="shared" si="22"/>
        <v>7</v>
      </c>
    </row>
    <row r="93" spans="1:19" x14ac:dyDescent="0.25">
      <c r="A93" s="61">
        <v>11</v>
      </c>
      <c r="B93" s="62" t="s">
        <v>54</v>
      </c>
      <c r="C93" s="102">
        <v>55.8</v>
      </c>
      <c r="D93" s="124">
        <v>37.139759546722225</v>
      </c>
      <c r="E93" s="7">
        <v>57.641921397379917</v>
      </c>
      <c r="F93" s="110">
        <v>30</v>
      </c>
      <c r="G93" s="7">
        <v>53.333333333333336</v>
      </c>
      <c r="H93" s="10">
        <v>58.256292964240345</v>
      </c>
      <c r="I93" s="9">
        <v>33.333333333333329</v>
      </c>
      <c r="J93" s="9">
        <v>23.333333333333332</v>
      </c>
      <c r="K93" s="9">
        <v>16.666666666666664</v>
      </c>
      <c r="L93" s="9">
        <v>6.666666666666667</v>
      </c>
      <c r="M93" s="9">
        <v>13.333333333333334</v>
      </c>
      <c r="N93" s="9">
        <v>6.666666666666667</v>
      </c>
      <c r="O93" s="60">
        <f t="shared" si="21"/>
        <v>99.999999999999986</v>
      </c>
      <c r="P93" s="129">
        <f t="shared" si="23"/>
        <v>49.867794769192301</v>
      </c>
      <c r="Q93" s="26">
        <f t="shared" si="22"/>
        <v>26</v>
      </c>
    </row>
    <row r="94" spans="1:19" x14ac:dyDescent="0.25">
      <c r="A94" s="61">
        <v>12</v>
      </c>
      <c r="B94" s="62" t="s">
        <v>25</v>
      </c>
      <c r="C94" s="102">
        <v>63.800000000000004</v>
      </c>
      <c r="D94" s="124">
        <v>53.568464556656956</v>
      </c>
      <c r="E94" s="7">
        <v>63.192904656319293</v>
      </c>
      <c r="F94" s="110">
        <v>34</v>
      </c>
      <c r="G94" s="7">
        <v>44.483362521891415</v>
      </c>
      <c r="H94" s="10">
        <v>37.805618818420065</v>
      </c>
      <c r="I94" s="9">
        <v>33.333333333333329</v>
      </c>
      <c r="J94" s="9">
        <v>23.333333333333332</v>
      </c>
      <c r="K94" s="9">
        <v>16.666666666666664</v>
      </c>
      <c r="L94" s="9">
        <v>6.666666666666667</v>
      </c>
      <c r="M94" s="9">
        <v>13.333333333333334</v>
      </c>
      <c r="N94" s="9">
        <v>6.666666666666667</v>
      </c>
      <c r="O94" s="60">
        <f t="shared" si="21"/>
        <v>99.999999999999986</v>
      </c>
      <c r="P94" s="129">
        <f t="shared" si="23"/>
        <v>55.016282096753372</v>
      </c>
      <c r="Q94" s="26">
        <f t="shared" si="22"/>
        <v>16</v>
      </c>
    </row>
    <row r="95" spans="1:19" x14ac:dyDescent="0.25">
      <c r="A95" s="61">
        <v>13</v>
      </c>
      <c r="B95" s="62" t="s">
        <v>0</v>
      </c>
      <c r="C95" s="102">
        <v>61.8</v>
      </c>
      <c r="D95" s="124">
        <v>56.1288114162829</v>
      </c>
      <c r="E95" s="7">
        <v>55.49132947976878</v>
      </c>
      <c r="F95" s="110">
        <v>30</v>
      </c>
      <c r="G95" s="7">
        <v>33.52601156069364</v>
      </c>
      <c r="H95" s="10">
        <v>50.522516760510292</v>
      </c>
      <c r="I95" s="9">
        <v>33.333333333333329</v>
      </c>
      <c r="J95" s="9">
        <v>23.333333333333332</v>
      </c>
      <c r="K95" s="9">
        <v>16.666666666666664</v>
      </c>
      <c r="L95" s="9">
        <v>6.666666666666667</v>
      </c>
      <c r="M95" s="9">
        <v>13.333333333333334</v>
      </c>
      <c r="N95" s="9">
        <v>6.666666666666667</v>
      </c>
      <c r="O95" s="60">
        <f t="shared" si="21"/>
        <v>99.999999999999986</v>
      </c>
      <c r="P95" s="129">
        <f t="shared" si="23"/>
        <v>52.783580235887307</v>
      </c>
      <c r="Q95" s="26">
        <f t="shared" si="22"/>
        <v>22</v>
      </c>
    </row>
    <row r="96" spans="1:19" x14ac:dyDescent="0.25">
      <c r="A96" s="61">
        <v>14</v>
      </c>
      <c r="B96" s="62" t="s">
        <v>1</v>
      </c>
      <c r="C96" s="102">
        <v>54.6</v>
      </c>
      <c r="D96" s="124">
        <v>34.204433894969632</v>
      </c>
      <c r="E96" s="7">
        <v>65.306122448979593</v>
      </c>
      <c r="F96" s="110">
        <v>48</v>
      </c>
      <c r="G96" s="7">
        <v>37.185929648241206</v>
      </c>
      <c r="H96" s="10">
        <v>87.066805614066212</v>
      </c>
      <c r="I96" s="9">
        <v>33.333333333333329</v>
      </c>
      <c r="J96" s="9">
        <v>23.333333333333332</v>
      </c>
      <c r="K96" s="9">
        <v>16.666666666666664</v>
      </c>
      <c r="L96" s="9">
        <v>6.666666666666667</v>
      </c>
      <c r="M96" s="9">
        <v>13.333333333333334</v>
      </c>
      <c r="N96" s="9">
        <v>6.666666666666667</v>
      </c>
      <c r="O96" s="60">
        <f t="shared" si="21"/>
        <v>99.999999999999986</v>
      </c>
      <c r="P96" s="129">
        <f t="shared" si="23"/>
        <v>51.027965977692766</v>
      </c>
      <c r="Q96" s="26">
        <f t="shared" si="22"/>
        <v>24</v>
      </c>
    </row>
    <row r="97" spans="1:17" x14ac:dyDescent="0.25">
      <c r="A97" s="61">
        <v>15</v>
      </c>
      <c r="B97" s="62" t="s">
        <v>2</v>
      </c>
      <c r="C97" s="102">
        <v>55.399999999999991</v>
      </c>
      <c r="D97" s="124">
        <v>40.970358521880534</v>
      </c>
      <c r="E97" s="7">
        <v>63.596491228070171</v>
      </c>
      <c r="F97" s="110">
        <v>40</v>
      </c>
      <c r="G97" s="7">
        <v>24.335378323108383</v>
      </c>
      <c r="H97" s="10">
        <v>88.68860829649168</v>
      </c>
      <c r="I97" s="9">
        <v>33.333333333333329</v>
      </c>
      <c r="J97" s="9">
        <v>23.333333333333332</v>
      </c>
      <c r="K97" s="9">
        <v>16.666666666666664</v>
      </c>
      <c r="L97" s="9">
        <v>6.666666666666667</v>
      </c>
      <c r="M97" s="9">
        <v>13.333333333333334</v>
      </c>
      <c r="N97" s="9">
        <v>6.666666666666667</v>
      </c>
      <c r="O97" s="60">
        <f t="shared" si="21"/>
        <v>99.999999999999986</v>
      </c>
      <c r="P97" s="129">
        <f t="shared" si="23"/>
        <v>50.449789855964383</v>
      </c>
      <c r="Q97" s="26">
        <f t="shared" si="22"/>
        <v>25</v>
      </c>
    </row>
    <row r="98" spans="1:17" x14ac:dyDescent="0.25">
      <c r="A98" s="61">
        <v>16</v>
      </c>
      <c r="B98" s="62" t="s">
        <v>3</v>
      </c>
      <c r="C98" s="102">
        <v>63.2</v>
      </c>
      <c r="D98" s="124">
        <v>43.21660266761517</v>
      </c>
      <c r="E98" s="7">
        <v>81.65680473372781</v>
      </c>
      <c r="F98" s="110">
        <v>86</v>
      </c>
      <c r="G98" s="7">
        <v>58.015267175572518</v>
      </c>
      <c r="H98" s="10">
        <v>51.600130534102028</v>
      </c>
      <c r="I98" s="9">
        <v>33.333333333333329</v>
      </c>
      <c r="J98" s="9">
        <v>23.333333333333332</v>
      </c>
      <c r="K98" s="9">
        <v>16.666666666666664</v>
      </c>
      <c r="L98" s="9">
        <v>6.666666666666667</v>
      </c>
      <c r="M98" s="9">
        <v>13.333333333333334</v>
      </c>
      <c r="N98" s="9">
        <v>6.666666666666667</v>
      </c>
      <c r="O98" s="60">
        <f t="shared" si="21"/>
        <v>99.999999999999986</v>
      </c>
      <c r="P98" s="129">
        <f t="shared" si="23"/>
        <v>61.668719070414653</v>
      </c>
      <c r="Q98" s="26">
        <f t="shared" si="22"/>
        <v>10</v>
      </c>
    </row>
    <row r="99" spans="1:17" x14ac:dyDescent="0.25">
      <c r="A99" s="61">
        <v>17</v>
      </c>
      <c r="B99" s="62" t="s">
        <v>4</v>
      </c>
      <c r="C99" s="102">
        <v>53.400000000000006</v>
      </c>
      <c r="D99" s="124">
        <v>44.001259913601253</v>
      </c>
      <c r="E99" s="7">
        <v>79.668049792531122</v>
      </c>
      <c r="F99" s="110">
        <v>51</v>
      </c>
      <c r="G99" s="7">
        <v>15.406162464985995</v>
      </c>
      <c r="H99" s="10">
        <v>68.577846524714744</v>
      </c>
      <c r="I99" s="9">
        <v>33.333333333333329</v>
      </c>
      <c r="J99" s="9">
        <v>23.333333333333332</v>
      </c>
      <c r="K99" s="9">
        <v>16.666666666666664</v>
      </c>
      <c r="L99" s="9">
        <v>6.666666666666667</v>
      </c>
      <c r="M99" s="9">
        <v>13.333333333333334</v>
      </c>
      <c r="N99" s="9">
        <v>6.666666666666667</v>
      </c>
      <c r="O99" s="60">
        <f t="shared" si="21"/>
        <v>99.999999999999986</v>
      </c>
      <c r="P99" s="129">
        <f t="shared" si="23"/>
        <v>51.370980375574597</v>
      </c>
      <c r="Q99" s="26">
        <f t="shared" si="22"/>
        <v>23</v>
      </c>
    </row>
    <row r="100" spans="1:17" x14ac:dyDescent="0.25">
      <c r="A100" s="61">
        <v>18</v>
      </c>
      <c r="B100" s="62" t="s">
        <v>5</v>
      </c>
      <c r="C100" s="102">
        <v>62.2</v>
      </c>
      <c r="D100" s="124">
        <v>69.084427468308093</v>
      </c>
      <c r="E100" s="7">
        <v>64.251207729468589</v>
      </c>
      <c r="F100" s="110">
        <v>41</v>
      </c>
      <c r="G100" s="154"/>
      <c r="H100" s="10">
        <v>22.709304592912982</v>
      </c>
      <c r="I100" s="9">
        <v>33.333333333333329</v>
      </c>
      <c r="J100" s="9">
        <v>23.333333333333332</v>
      </c>
      <c r="K100" s="9">
        <v>16.666666666666664</v>
      </c>
      <c r="L100" s="9">
        <v>6.666666666666667</v>
      </c>
      <c r="M100" s="9">
        <v>0</v>
      </c>
      <c r="N100" s="9">
        <v>6.666666666666667</v>
      </c>
      <c r="O100" s="60">
        <f t="shared" si="21"/>
        <v>86.666666666666657</v>
      </c>
      <c r="P100" s="129">
        <f t="shared" si="23"/>
        <v>59.779447696589443</v>
      </c>
      <c r="Q100" s="26">
        <f>RANK(P100,P$83:P$110)</f>
        <v>12</v>
      </c>
    </row>
    <row r="101" spans="1:17" x14ac:dyDescent="0.25">
      <c r="A101" s="61">
        <v>19</v>
      </c>
      <c r="B101" s="62" t="s">
        <v>6</v>
      </c>
      <c r="C101" s="102">
        <v>59.599999999999994</v>
      </c>
      <c r="D101" s="124">
        <v>48.606492628970074</v>
      </c>
      <c r="E101" s="7">
        <v>79.126213592233015</v>
      </c>
      <c r="F101" s="110">
        <v>82</v>
      </c>
      <c r="G101" s="116">
        <v>76.851851851851848</v>
      </c>
      <c r="H101" s="10">
        <v>55.698425616139687</v>
      </c>
      <c r="I101" s="9">
        <v>33.333333333333329</v>
      </c>
      <c r="J101" s="9">
        <v>23.333333333333332</v>
      </c>
      <c r="K101" s="9">
        <v>16.666666666666664</v>
      </c>
      <c r="L101" s="9">
        <v>6.666666666666667</v>
      </c>
      <c r="M101" s="9">
        <v>13.333333333333334</v>
      </c>
      <c r="N101" s="9">
        <v>6.666666666666667</v>
      </c>
      <c r="O101" s="60">
        <f t="shared" si="21"/>
        <v>99.999999999999986</v>
      </c>
      <c r="P101" s="129">
        <f t="shared" si="23"/>
        <v>63.822692500121413</v>
      </c>
      <c r="Q101" s="26">
        <f t="shared" si="22"/>
        <v>5</v>
      </c>
    </row>
    <row r="102" spans="1:17" x14ac:dyDescent="0.25">
      <c r="A102" s="61">
        <v>20</v>
      </c>
      <c r="B102" s="62" t="s">
        <v>7</v>
      </c>
      <c r="C102" s="102">
        <v>61.199999999999996</v>
      </c>
      <c r="D102" s="124">
        <v>41.619614465998914</v>
      </c>
      <c r="E102" s="7">
        <v>84.978540772532185</v>
      </c>
      <c r="F102" s="110">
        <v>50</v>
      </c>
      <c r="G102" s="7">
        <v>58.461538461538467</v>
      </c>
      <c r="H102" s="10">
        <v>67.482579434873969</v>
      </c>
      <c r="I102" s="9">
        <v>33.333333333333329</v>
      </c>
      <c r="J102" s="9">
        <v>23.333333333333332</v>
      </c>
      <c r="K102" s="9">
        <v>16.666666666666664</v>
      </c>
      <c r="L102" s="9">
        <v>6.666666666666667</v>
      </c>
      <c r="M102" s="9">
        <v>13.333333333333334</v>
      </c>
      <c r="N102" s="9">
        <v>6.666666666666667</v>
      </c>
      <c r="O102" s="60">
        <f t="shared" si="21"/>
        <v>99.999999999999986</v>
      </c>
      <c r="P102" s="129">
        <f t="shared" si="23"/>
        <v>59.901377261351833</v>
      </c>
      <c r="Q102" s="26">
        <f t="shared" si="22"/>
        <v>11</v>
      </c>
    </row>
    <row r="103" spans="1:17" x14ac:dyDescent="0.25">
      <c r="A103" s="61">
        <v>21</v>
      </c>
      <c r="B103" s="62" t="s">
        <v>8</v>
      </c>
      <c r="C103" s="102">
        <v>57.8</v>
      </c>
      <c r="D103" s="124">
        <v>52.392621596762098</v>
      </c>
      <c r="E103" s="7">
        <v>62.926829268292686</v>
      </c>
      <c r="F103" s="110">
        <v>36</v>
      </c>
      <c r="G103" s="7">
        <v>31.073446327683619</v>
      </c>
      <c r="H103" s="10">
        <v>78.35884656535724</v>
      </c>
      <c r="I103" s="9">
        <v>33.333333333333329</v>
      </c>
      <c r="J103" s="9">
        <v>23.333333333333332</v>
      </c>
      <c r="K103" s="9">
        <v>16.666666666666664</v>
      </c>
      <c r="L103" s="9">
        <v>6.666666666666667</v>
      </c>
      <c r="M103" s="9">
        <v>13.333333333333334</v>
      </c>
      <c r="N103" s="9">
        <v>6.666666666666667</v>
      </c>
      <c r="O103" s="60">
        <f t="shared" si="21"/>
        <v>99.999999999999986</v>
      </c>
      <c r="P103" s="129">
        <f t="shared" si="23"/>
        <v>53.74646586534157</v>
      </c>
      <c r="Q103" s="26">
        <f t="shared" si="22"/>
        <v>19</v>
      </c>
    </row>
    <row r="104" spans="1:17" x14ac:dyDescent="0.25">
      <c r="A104" s="61">
        <v>22</v>
      </c>
      <c r="B104" s="62" t="s">
        <v>9</v>
      </c>
      <c r="C104" s="102">
        <v>61.6</v>
      </c>
      <c r="D104" s="124">
        <v>37.853892381776234</v>
      </c>
      <c r="E104" s="7">
        <v>63.179916317991633</v>
      </c>
      <c r="F104" s="110">
        <v>32</v>
      </c>
      <c r="G104" s="7">
        <v>76.655052264808361</v>
      </c>
      <c r="H104" s="10">
        <v>20.576471225326646</v>
      </c>
      <c r="I104" s="9">
        <v>33.333333333333329</v>
      </c>
      <c r="J104" s="9">
        <v>23.333333333333332</v>
      </c>
      <c r="K104" s="9">
        <v>16.666666666666664</v>
      </c>
      <c r="L104" s="9">
        <v>6.666666666666667</v>
      </c>
      <c r="M104" s="9">
        <v>13.333333333333334</v>
      </c>
      <c r="N104" s="9">
        <v>6.666666666666667</v>
      </c>
      <c r="O104" s="60">
        <f t="shared" si="21"/>
        <v>99.999999999999986</v>
      </c>
      <c r="P104" s="129">
        <f t="shared" si="23"/>
        <v>53.621665992409291</v>
      </c>
      <c r="Q104" s="26">
        <f t="shared" si="22"/>
        <v>20</v>
      </c>
    </row>
    <row r="105" spans="1:17" x14ac:dyDescent="0.25">
      <c r="A105" s="61">
        <v>23</v>
      </c>
      <c r="B105" s="62" t="s">
        <v>10</v>
      </c>
      <c r="C105" s="102">
        <v>53.2</v>
      </c>
      <c r="D105" s="124">
        <v>41.137728167637007</v>
      </c>
      <c r="E105" s="7">
        <v>49.056603773584904</v>
      </c>
      <c r="F105" s="110">
        <v>21</v>
      </c>
      <c r="G105" s="7">
        <v>25.138121546961329</v>
      </c>
      <c r="H105" s="10">
        <v>50.135075567771146</v>
      </c>
      <c r="I105" s="9">
        <v>33.333333333333329</v>
      </c>
      <c r="J105" s="9">
        <v>23.333333333333332</v>
      </c>
      <c r="K105" s="9">
        <v>16.666666666666664</v>
      </c>
      <c r="L105" s="9">
        <v>6.666666666666667</v>
      </c>
      <c r="M105" s="9">
        <v>13.333333333333334</v>
      </c>
      <c r="N105" s="9">
        <v>6.666666666666667</v>
      </c>
      <c r="O105" s="60">
        <f t="shared" si="21"/>
        <v>99.999999999999986</v>
      </c>
      <c r="P105" s="129">
        <f t="shared" si="23"/>
        <v>43.60232511215905</v>
      </c>
      <c r="Q105" s="26">
        <f t="shared" si="22"/>
        <v>28</v>
      </c>
    </row>
    <row r="106" spans="1:17" x14ac:dyDescent="0.25">
      <c r="A106" s="61">
        <v>24</v>
      </c>
      <c r="B106" s="62" t="s">
        <v>11</v>
      </c>
      <c r="C106" s="102">
        <v>61.199999999999996</v>
      </c>
      <c r="D106" s="124">
        <v>43.98546237627157</v>
      </c>
      <c r="E106" s="7">
        <v>66.028708133971293</v>
      </c>
      <c r="F106" s="110">
        <v>39</v>
      </c>
      <c r="G106" s="7">
        <v>44.852941176470587</v>
      </c>
      <c r="H106" s="10">
        <v>70.130172103099099</v>
      </c>
      <c r="I106" s="9">
        <v>33.333333333333329</v>
      </c>
      <c r="J106" s="9">
        <v>23.333333333333332</v>
      </c>
      <c r="K106" s="9">
        <v>16.666666666666664</v>
      </c>
      <c r="L106" s="9">
        <v>6.666666666666667</v>
      </c>
      <c r="M106" s="9">
        <v>13.333333333333334</v>
      </c>
      <c r="N106" s="9">
        <v>6.666666666666667</v>
      </c>
      <c r="O106" s="60">
        <f t="shared" si="21"/>
        <v>99.999999999999986</v>
      </c>
      <c r="P106" s="129">
        <f t="shared" si="23"/>
        <v>54.923796207194599</v>
      </c>
      <c r="Q106" s="26">
        <f t="shared" si="22"/>
        <v>17</v>
      </c>
    </row>
    <row r="107" spans="1:17" x14ac:dyDescent="0.25">
      <c r="A107" s="61">
        <v>25</v>
      </c>
      <c r="B107" s="62" t="s">
        <v>12</v>
      </c>
      <c r="C107" s="102">
        <v>55.600000000000009</v>
      </c>
      <c r="D107" s="124">
        <v>33.709076863949505</v>
      </c>
      <c r="E107" s="7">
        <v>69.902912621359221</v>
      </c>
      <c r="F107" s="110">
        <v>47</v>
      </c>
      <c r="G107" s="7">
        <v>48.773006134969329</v>
      </c>
      <c r="H107" s="10">
        <v>78.809190577936704</v>
      </c>
      <c r="I107" s="9">
        <v>33.333333333333329</v>
      </c>
      <c r="J107" s="9">
        <v>23.333333333333332</v>
      </c>
      <c r="K107" s="9">
        <v>16.666666666666664</v>
      </c>
      <c r="L107" s="9">
        <v>6.666666666666667</v>
      </c>
      <c r="M107" s="9">
        <v>13.333333333333334</v>
      </c>
      <c r="N107" s="9">
        <v>6.666666666666667</v>
      </c>
      <c r="O107" s="60">
        <f t="shared" si="21"/>
        <v>99.999999999999986</v>
      </c>
      <c r="P107" s="129">
        <f t="shared" si="23"/>
        <v>52.939616895006445</v>
      </c>
      <c r="Q107" s="26">
        <f t="shared" si="22"/>
        <v>21</v>
      </c>
    </row>
    <row r="108" spans="1:17" x14ac:dyDescent="0.25">
      <c r="A108" s="61">
        <v>26</v>
      </c>
      <c r="B108" s="62" t="s">
        <v>13</v>
      </c>
      <c r="C108" s="102">
        <v>61.6</v>
      </c>
      <c r="D108" s="124">
        <v>45.323813800061281</v>
      </c>
      <c r="E108" s="7">
        <v>86.666666666666671</v>
      </c>
      <c r="F108" s="110">
        <v>77</v>
      </c>
      <c r="G108" s="7">
        <v>64.15094339622641</v>
      </c>
      <c r="H108" s="10">
        <v>75.908471417257388</v>
      </c>
      <c r="I108" s="9">
        <v>33.333333333333329</v>
      </c>
      <c r="J108" s="9">
        <v>23.333333333333332</v>
      </c>
      <c r="K108" s="9">
        <v>16.666666666666664</v>
      </c>
      <c r="L108" s="9">
        <v>6.666666666666667</v>
      </c>
      <c r="M108" s="9">
        <v>13.333333333333334</v>
      </c>
      <c r="N108" s="9">
        <v>6.666666666666667</v>
      </c>
      <c r="O108" s="60">
        <f t="shared" si="21"/>
        <v>99.999999999999986</v>
      </c>
      <c r="P108" s="129">
        <f t="shared" si="23"/>
        <v>64.300691545106091</v>
      </c>
      <c r="Q108" s="26">
        <f t="shared" si="22"/>
        <v>4</v>
      </c>
    </row>
    <row r="109" spans="1:17" x14ac:dyDescent="0.25">
      <c r="A109" s="61">
        <v>27</v>
      </c>
      <c r="B109" s="62" t="s">
        <v>14</v>
      </c>
      <c r="C109" s="102">
        <v>61</v>
      </c>
      <c r="D109" s="124">
        <v>77.224237957537454</v>
      </c>
      <c r="E109" s="7">
        <v>81.981981981981974</v>
      </c>
      <c r="F109" s="110">
        <v>86</v>
      </c>
      <c r="G109" s="7">
        <v>69.078947368421055</v>
      </c>
      <c r="H109" s="10">
        <v>71.065199721627522</v>
      </c>
      <c r="I109" s="9">
        <v>33.333333333333329</v>
      </c>
      <c r="J109" s="9">
        <v>23.333333333333332</v>
      </c>
      <c r="K109" s="9">
        <v>16.666666666666664</v>
      </c>
      <c r="L109" s="9">
        <v>6.666666666666667</v>
      </c>
      <c r="M109" s="9">
        <v>13.333333333333334</v>
      </c>
      <c r="N109" s="9">
        <v>6.666666666666667</v>
      </c>
      <c r="O109" s="60">
        <f t="shared" si="21"/>
        <v>99.999999999999986</v>
      </c>
      <c r="P109" s="129">
        <f t="shared" si="23"/>
        <v>71.69752548432038</v>
      </c>
      <c r="Q109" s="26">
        <f t="shared" si="22"/>
        <v>1</v>
      </c>
    </row>
    <row r="110" spans="1:17" ht="15" customHeight="1" thickBot="1" x14ac:dyDescent="0.3">
      <c r="A110" s="63">
        <v>28</v>
      </c>
      <c r="B110" s="64" t="s">
        <v>15</v>
      </c>
      <c r="C110" s="103">
        <v>59.599999999999994</v>
      </c>
      <c r="D110" s="125">
        <v>56.759551457832991</v>
      </c>
      <c r="E110" s="8">
        <v>75.102040816326536</v>
      </c>
      <c r="F110" s="111">
        <v>79</v>
      </c>
      <c r="G110" s="104">
        <v>64.93150684931507</v>
      </c>
      <c r="H110" s="11">
        <v>62.039467829106641</v>
      </c>
      <c r="I110" s="9">
        <v>33.333333333333329</v>
      </c>
      <c r="J110" s="9">
        <v>23.333333333333332</v>
      </c>
      <c r="K110" s="9">
        <v>16.666666666666664</v>
      </c>
      <c r="L110" s="9">
        <v>6.666666666666667</v>
      </c>
      <c r="M110" s="9">
        <v>13.333333333333334</v>
      </c>
      <c r="N110" s="9">
        <v>6.666666666666667</v>
      </c>
      <c r="O110" s="60">
        <f t="shared" si="21"/>
        <v>99.999999999999986</v>
      </c>
      <c r="P110" s="193">
        <f t="shared" si="23"/>
        <v>63.687734244731246</v>
      </c>
      <c r="Q110" s="130">
        <f t="shared" si="22"/>
        <v>6</v>
      </c>
    </row>
    <row r="111" spans="1:17" x14ac:dyDescent="0.25">
      <c r="A111" s="65"/>
      <c r="B111" s="65"/>
      <c r="C111" s="65"/>
      <c r="D111" s="65"/>
      <c r="E111" s="65"/>
      <c r="F111" s="65"/>
      <c r="G111" s="65"/>
      <c r="H111" s="65"/>
      <c r="P111" s="13"/>
      <c r="Q111" s="13"/>
    </row>
    <row r="112" spans="1:17" x14ac:dyDescent="0.25">
      <c r="A112" s="65"/>
      <c r="B112" s="66" t="s">
        <v>67</v>
      </c>
      <c r="C112" s="67"/>
      <c r="D112" s="68"/>
      <c r="E112" s="69"/>
      <c r="F112" s="69"/>
      <c r="G112" s="69"/>
      <c r="H112" s="69"/>
      <c r="P112" s="13"/>
      <c r="Q112" s="13"/>
    </row>
    <row r="113" spans="1:57" x14ac:dyDescent="0.25">
      <c r="A113" s="70"/>
      <c r="B113" s="36" t="s">
        <v>28</v>
      </c>
      <c r="C113" s="5">
        <f t="shared" ref="C113:H113" si="24">AVERAGE(C83:C110)</f>
        <v>59.371428571428559</v>
      </c>
      <c r="D113" s="5">
        <f t="shared" ref="D113" si="25">AVERAGE(D83:D110)</f>
        <v>50.424578436312899</v>
      </c>
      <c r="E113" s="5">
        <f t="shared" si="24"/>
        <v>70.58344222114259</v>
      </c>
      <c r="F113" s="5">
        <f t="shared" si="24"/>
        <v>51.392857142857146</v>
      </c>
      <c r="G113" s="5">
        <f>AVERAGE(G83:G110)</f>
        <v>49.950812034124247</v>
      </c>
      <c r="H113" s="5">
        <f t="shared" si="24"/>
        <v>61.646210927503795</v>
      </c>
      <c r="I113" s="9"/>
      <c r="J113" s="9"/>
      <c r="K113" s="9"/>
      <c r="L113" s="9"/>
      <c r="M113" s="9"/>
      <c r="N113" s="9"/>
      <c r="O113" s="9"/>
      <c r="P113" s="5">
        <f>AVERAGE(P83:P110)</f>
        <v>57.56296736534437</v>
      </c>
      <c r="Q113" s="13"/>
    </row>
    <row r="114" spans="1:57" x14ac:dyDescent="0.25">
      <c r="A114" s="70"/>
      <c r="B114" s="36" t="s">
        <v>32</v>
      </c>
      <c r="C114" s="5">
        <f t="shared" ref="C114:H114" si="26">STDEV(C83:C110)</f>
        <v>3.5401252481355479</v>
      </c>
      <c r="D114" s="5">
        <f t="shared" ref="D114" si="27">STDEV(D83:D110)</f>
        <v>10.913839315161127</v>
      </c>
      <c r="E114" s="5">
        <f t="shared" si="26"/>
        <v>10.399425262728101</v>
      </c>
      <c r="F114" s="5">
        <f t="shared" si="26"/>
        <v>20.496321776094511</v>
      </c>
      <c r="G114" s="5">
        <f>STDEV(G83:G110)</f>
        <v>17.033164291548729</v>
      </c>
      <c r="H114" s="5">
        <f t="shared" si="26"/>
        <v>18.726749176708804</v>
      </c>
      <c r="I114" s="9"/>
      <c r="J114" s="9"/>
      <c r="K114" s="9"/>
      <c r="L114" s="9"/>
      <c r="M114" s="9"/>
      <c r="N114" s="9"/>
      <c r="O114" s="9"/>
      <c r="P114" s="5">
        <f>STDEV(P83:P110)</f>
        <v>6.4552623705495602</v>
      </c>
      <c r="Q114" s="13"/>
    </row>
    <row r="115" spans="1:57" x14ac:dyDescent="0.25">
      <c r="A115" s="70"/>
      <c r="B115" s="36" t="s">
        <v>29</v>
      </c>
      <c r="C115" s="37">
        <f t="shared" ref="C115:H115" si="28">COUNT(C83:C110)</f>
        <v>28</v>
      </c>
      <c r="D115" s="37">
        <f t="shared" si="28"/>
        <v>28</v>
      </c>
      <c r="E115" s="37">
        <f t="shared" si="28"/>
        <v>28</v>
      </c>
      <c r="F115" s="37">
        <f t="shared" si="28"/>
        <v>28</v>
      </c>
      <c r="G115" s="37">
        <f>COUNT(G83:G110)</f>
        <v>27</v>
      </c>
      <c r="H115" s="37">
        <f t="shared" si="28"/>
        <v>28</v>
      </c>
      <c r="I115" s="60"/>
      <c r="J115" s="60"/>
      <c r="K115" s="60"/>
      <c r="L115" s="60"/>
      <c r="M115" s="60"/>
      <c r="N115" s="60"/>
      <c r="O115" s="60"/>
      <c r="P115" s="37">
        <f>COUNT(P83:P110)</f>
        <v>28</v>
      </c>
      <c r="Q115" s="13"/>
    </row>
    <row r="116" spans="1:57" x14ac:dyDescent="0.25">
      <c r="A116" s="71"/>
      <c r="B116" s="36" t="s">
        <v>30</v>
      </c>
      <c r="C116" s="1">
        <f t="shared" ref="C116:H116" si="29">MIN(C83:C110)</f>
        <v>52.2</v>
      </c>
      <c r="D116" s="1">
        <f t="shared" si="29"/>
        <v>33.709076863949505</v>
      </c>
      <c r="E116" s="1">
        <f t="shared" si="29"/>
        <v>49.056603773584904</v>
      </c>
      <c r="F116" s="1">
        <f t="shared" si="29"/>
        <v>21</v>
      </c>
      <c r="G116" s="1">
        <f>MIN(G83:G110)</f>
        <v>15.406162464985995</v>
      </c>
      <c r="H116" s="1">
        <f t="shared" si="29"/>
        <v>20.576471225326646</v>
      </c>
      <c r="I116" s="24"/>
      <c r="J116" s="24"/>
      <c r="K116" s="24"/>
      <c r="L116" s="24"/>
      <c r="M116" s="24"/>
      <c r="N116" s="24"/>
      <c r="O116" s="24"/>
      <c r="P116" s="1">
        <f>MIN(P83:P110)</f>
        <v>43.60232511215905</v>
      </c>
      <c r="Q116" s="13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  <c r="AU116" s="72"/>
      <c r="AV116" s="72"/>
      <c r="AW116" s="72"/>
      <c r="AX116" s="72"/>
      <c r="AY116" s="72"/>
      <c r="AZ116" s="72"/>
      <c r="BA116" s="72"/>
      <c r="BB116" s="72"/>
      <c r="BC116" s="72"/>
      <c r="BD116" s="72"/>
      <c r="BE116" s="72"/>
    </row>
    <row r="117" spans="1:57" x14ac:dyDescent="0.25">
      <c r="A117" s="71"/>
      <c r="B117" s="36" t="s">
        <v>31</v>
      </c>
      <c r="C117" s="1">
        <f t="shared" ref="C117:H117" si="30">MAX(C83:C110)</f>
        <v>65.2</v>
      </c>
      <c r="D117" s="1">
        <f t="shared" si="30"/>
        <v>77.224237957537454</v>
      </c>
      <c r="E117" s="1">
        <f t="shared" si="30"/>
        <v>86.666666666666671</v>
      </c>
      <c r="F117" s="1">
        <f t="shared" si="30"/>
        <v>88</v>
      </c>
      <c r="G117" s="1">
        <f>MAX(G83:G110)</f>
        <v>76.851851851851848</v>
      </c>
      <c r="H117" s="1">
        <f t="shared" si="30"/>
        <v>88.68860829649168</v>
      </c>
      <c r="I117" s="24"/>
      <c r="J117" s="24"/>
      <c r="K117" s="24"/>
      <c r="L117" s="24"/>
      <c r="M117" s="24"/>
      <c r="N117" s="24"/>
      <c r="O117" s="24"/>
      <c r="P117" s="1">
        <f>MAX(P83:P110)</f>
        <v>71.69752548432038</v>
      </c>
      <c r="Q117" s="13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  <c r="AU117" s="72"/>
      <c r="AV117" s="72"/>
      <c r="AW117" s="72"/>
      <c r="AX117" s="72"/>
      <c r="AY117" s="72"/>
      <c r="AZ117" s="72"/>
      <c r="BA117" s="72"/>
      <c r="BB117" s="72"/>
      <c r="BC117" s="72"/>
      <c r="BD117" s="72"/>
      <c r="BE117" s="72"/>
    </row>
    <row r="118" spans="1:57" x14ac:dyDescent="0.25">
      <c r="B118" s="73" t="s">
        <v>33</v>
      </c>
      <c r="C118" s="74">
        <v>50</v>
      </c>
      <c r="D118" s="74"/>
      <c r="E118" s="74"/>
      <c r="F118" s="74"/>
      <c r="G118" s="74"/>
    </row>
    <row r="119" spans="1:57" x14ac:dyDescent="0.25">
      <c r="B119" s="73"/>
      <c r="C119" s="74"/>
      <c r="D119" s="74"/>
      <c r="E119" s="74"/>
      <c r="F119" s="74"/>
      <c r="G119" s="74"/>
    </row>
    <row r="120" spans="1:57" x14ac:dyDescent="0.25">
      <c r="B120" s="73"/>
      <c r="C120" s="74"/>
      <c r="D120" s="74"/>
      <c r="E120" s="74"/>
      <c r="F120" s="74"/>
      <c r="G120" s="74"/>
    </row>
    <row r="121" spans="1:57" x14ac:dyDescent="0.25">
      <c r="B121" s="73"/>
      <c r="C121" s="74"/>
      <c r="D121" s="74"/>
      <c r="E121" s="74"/>
      <c r="F121" s="74"/>
      <c r="G121" s="74"/>
    </row>
    <row r="122" spans="1:57" x14ac:dyDescent="0.25">
      <c r="B122" s="73"/>
      <c r="C122" s="74"/>
      <c r="D122" s="74"/>
      <c r="E122" s="74"/>
      <c r="F122" s="74"/>
      <c r="G122" s="74"/>
    </row>
    <row r="123" spans="1:57" x14ac:dyDescent="0.25">
      <c r="B123" s="73"/>
      <c r="C123" s="74"/>
      <c r="D123" s="74"/>
      <c r="E123" s="74"/>
      <c r="F123" s="74"/>
      <c r="G123" s="74"/>
    </row>
    <row r="124" spans="1:57" x14ac:dyDescent="0.25">
      <c r="B124" s="80" t="s">
        <v>55</v>
      </c>
      <c r="C124" s="81"/>
    </row>
    <row r="125" spans="1:57" x14ac:dyDescent="0.25">
      <c r="B125" s="45"/>
      <c r="C125" s="13"/>
      <c r="D125" s="82"/>
      <c r="E125" s="82"/>
    </row>
    <row r="126" spans="1:57" x14ac:dyDescent="0.25">
      <c r="B126" s="83"/>
      <c r="C126" s="72"/>
    </row>
    <row r="127" spans="1:57" x14ac:dyDescent="0.25">
      <c r="B127" s="45" t="s">
        <v>66</v>
      </c>
      <c r="C127" s="13" t="s">
        <v>132</v>
      </c>
    </row>
  </sheetData>
  <sortState ref="A3:O30">
    <sortCondition ref="A3:A30"/>
  </sortState>
  <mergeCells count="9">
    <mergeCell ref="P1:Q1"/>
    <mergeCell ref="P41:Q41"/>
    <mergeCell ref="P81:Q81"/>
    <mergeCell ref="A81:B81"/>
    <mergeCell ref="I81:N81"/>
    <mergeCell ref="A1:B1"/>
    <mergeCell ref="I1:N1"/>
    <mergeCell ref="A41:B41"/>
    <mergeCell ref="I41:N4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126"/>
  <sheetViews>
    <sheetView zoomScale="80" zoomScaleNormal="80" workbookViewId="0">
      <selection sqref="A1:B1"/>
    </sheetView>
  </sheetViews>
  <sheetFormatPr defaultColWidth="8.75" defaultRowHeight="15" x14ac:dyDescent="0.25"/>
  <cols>
    <col min="1" max="1" width="3.75" style="72" customWidth="1"/>
    <col min="2" max="2" width="16.125" style="72" customWidth="1"/>
    <col min="3" max="6" width="8.75" style="72"/>
    <col min="7" max="10" width="4.75" style="72" customWidth="1"/>
    <col min="11" max="12" width="10.75" style="72" customWidth="1"/>
    <col min="13" max="21" width="8.25" style="72" hidden="1" customWidth="1"/>
    <col min="22" max="22" width="8.75" style="72"/>
    <col min="23" max="23" width="16" style="143" customWidth="1"/>
    <col min="24" max="16384" width="8.75" style="72"/>
  </cols>
  <sheetData>
    <row r="1" spans="1:23" ht="49.9" customHeight="1" thickBot="1" x14ac:dyDescent="0.3">
      <c r="A1" s="210" t="s">
        <v>107</v>
      </c>
      <c r="B1" s="216"/>
      <c r="C1" s="217" t="s">
        <v>108</v>
      </c>
      <c r="D1" s="217"/>
      <c r="E1" s="217"/>
      <c r="F1" s="218"/>
      <c r="G1" s="219" t="s">
        <v>56</v>
      </c>
      <c r="H1" s="219"/>
      <c r="I1" s="219"/>
      <c r="J1" s="219"/>
      <c r="K1" s="210" t="s">
        <v>76</v>
      </c>
      <c r="L1" s="211"/>
      <c r="M1" s="214" t="s">
        <v>109</v>
      </c>
      <c r="N1" s="214"/>
      <c r="O1" s="214"/>
      <c r="P1" s="215"/>
      <c r="R1" s="213" t="s">
        <v>110</v>
      </c>
      <c r="S1" s="214"/>
      <c r="T1" s="214"/>
      <c r="U1" s="215"/>
    </row>
    <row r="2" spans="1:23" ht="29.25" thickBot="1" x14ac:dyDescent="0.3">
      <c r="A2" s="156" t="s">
        <v>47</v>
      </c>
      <c r="B2" s="183" t="s">
        <v>111</v>
      </c>
      <c r="C2" s="183" t="s">
        <v>112</v>
      </c>
      <c r="D2" s="183" t="s">
        <v>113</v>
      </c>
      <c r="E2" s="183" t="s">
        <v>114</v>
      </c>
      <c r="F2" s="184" t="s">
        <v>115</v>
      </c>
      <c r="G2" s="128" t="s">
        <v>112</v>
      </c>
      <c r="H2" s="128" t="s">
        <v>113</v>
      </c>
      <c r="I2" s="128" t="s">
        <v>114</v>
      </c>
      <c r="J2" s="128" t="s">
        <v>115</v>
      </c>
      <c r="K2" s="157" t="s">
        <v>116</v>
      </c>
      <c r="L2" s="158" t="s">
        <v>57</v>
      </c>
      <c r="M2" s="159" t="s">
        <v>112</v>
      </c>
      <c r="N2" s="159" t="s">
        <v>113</v>
      </c>
      <c r="O2" s="159" t="s">
        <v>114</v>
      </c>
      <c r="P2" s="159" t="s">
        <v>115</v>
      </c>
      <c r="Q2" s="160" t="s">
        <v>117</v>
      </c>
      <c r="R2" s="159" t="s">
        <v>112</v>
      </c>
      <c r="S2" s="159" t="s">
        <v>113</v>
      </c>
      <c r="T2" s="159" t="s">
        <v>114</v>
      </c>
      <c r="U2" s="159" t="s">
        <v>115</v>
      </c>
      <c r="W2" s="145"/>
    </row>
    <row r="3" spans="1:23" x14ac:dyDescent="0.25">
      <c r="A3" s="141">
        <v>1</v>
      </c>
      <c r="B3" s="142" t="s">
        <v>27</v>
      </c>
      <c r="C3" s="161">
        <f>'1. EMPLOYMENT'!K3</f>
        <v>23.8</v>
      </c>
      <c r="D3" s="161">
        <f>'2. PARTICIPATION'!K3</f>
        <v>26.999620152953216</v>
      </c>
      <c r="E3" s="161">
        <f>'3. INDEP_LIVING'!T3</f>
        <v>73.334053978472923</v>
      </c>
      <c r="F3" s="162">
        <f>'4. CAPACITY'!P3</f>
        <v>62.773238617939498</v>
      </c>
      <c r="G3" s="69">
        <v>35</v>
      </c>
      <c r="H3" s="69">
        <v>35</v>
      </c>
      <c r="I3" s="69">
        <v>10</v>
      </c>
      <c r="J3" s="69">
        <v>20</v>
      </c>
      <c r="K3" s="163">
        <f>((C3*G$3)+(D3*H$3)+(E3*I$3)+(F3*J$3))/100</f>
        <v>37.66792017496882</v>
      </c>
      <c r="L3" s="164">
        <f t="shared" ref="L3:L30" si="0">RANK(K3,K$3:K$30)</f>
        <v>10</v>
      </c>
      <c r="M3" s="165">
        <f>+C3*G$3</f>
        <v>833</v>
      </c>
      <c r="N3" s="165">
        <f>+D3*H$3</f>
        <v>944.98670535336259</v>
      </c>
      <c r="O3" s="165">
        <f>+E3*I$3</f>
        <v>733.34053978472923</v>
      </c>
      <c r="P3" s="165">
        <f>+F3*J$3</f>
        <v>1255.46477235879</v>
      </c>
      <c r="Q3" s="165">
        <f>SUM(M3:P3)</f>
        <v>3766.7920174968817</v>
      </c>
      <c r="R3" s="165">
        <f>M3/$Q3*100</f>
        <v>22.114308306131203</v>
      </c>
      <c r="S3" s="165">
        <f>N3/$Q3*100</f>
        <v>25.087307739951292</v>
      </c>
      <c r="T3" s="165">
        <f>O3/$Q3*100</f>
        <v>19.468569976211498</v>
      </c>
      <c r="U3" s="165">
        <f>P3/$Q3*100</f>
        <v>33.32981397770601</v>
      </c>
      <c r="W3" s="72"/>
    </row>
    <row r="4" spans="1:23" x14ac:dyDescent="0.25">
      <c r="A4" s="146">
        <v>2</v>
      </c>
      <c r="B4" s="147" t="s">
        <v>17</v>
      </c>
      <c r="C4" s="161">
        <f>'1. EMPLOYMENT'!K4</f>
        <v>30.5</v>
      </c>
      <c r="D4" s="161">
        <f>'2. PARTICIPATION'!K4</f>
        <v>9.6544490878558893</v>
      </c>
      <c r="E4" s="161">
        <f>'3. INDEP_LIVING'!T4</f>
        <v>66.175431521015483</v>
      </c>
      <c r="F4" s="162">
        <f>'4. CAPACITY'!P4</f>
        <v>55.864373373557726</v>
      </c>
      <c r="G4" s="69"/>
      <c r="H4" s="69"/>
      <c r="I4" s="69" t="s">
        <v>63</v>
      </c>
      <c r="J4" s="69">
        <v>100</v>
      </c>
      <c r="K4" s="163">
        <f t="shared" ref="K4:K30" si="1">((C4*G$3)+(D4*H$3)+(E4*I$3)+(F4*J$3))/100</f>
        <v>31.84447500756265</v>
      </c>
      <c r="L4" s="166">
        <f t="shared" si="0"/>
        <v>22</v>
      </c>
      <c r="M4" s="165">
        <f t="shared" ref="M4:P30" si="2">+C4*G$3</f>
        <v>1067.5</v>
      </c>
      <c r="N4" s="165">
        <f t="shared" si="2"/>
        <v>337.9057180749561</v>
      </c>
      <c r="O4" s="165">
        <f t="shared" si="2"/>
        <v>661.7543152101548</v>
      </c>
      <c r="P4" s="165">
        <f t="shared" si="2"/>
        <v>1117.2874674711545</v>
      </c>
      <c r="Q4" s="165">
        <f t="shared" ref="Q4:Q30" si="3">SUM(M4:P4)</f>
        <v>3184.4475007562651</v>
      </c>
      <c r="R4" s="165">
        <f t="shared" ref="R4:U30" si="4">M4/$Q4*100</f>
        <v>33.522298601138267</v>
      </c>
      <c r="S4" s="165">
        <f t="shared" si="4"/>
        <v>10.611125414839083</v>
      </c>
      <c r="T4" s="165">
        <f t="shared" si="4"/>
        <v>20.780820379453477</v>
      </c>
      <c r="U4" s="165">
        <f t="shared" si="4"/>
        <v>35.085755604569179</v>
      </c>
      <c r="W4" s="72"/>
    </row>
    <row r="5" spans="1:23" x14ac:dyDescent="0.25">
      <c r="A5" s="146">
        <v>3</v>
      </c>
      <c r="B5" s="147" t="s">
        <v>18</v>
      </c>
      <c r="C5" s="161">
        <f>'1. EMPLOYMENT'!K5</f>
        <v>34.225000000000001</v>
      </c>
      <c r="D5" s="161">
        <f>'2. PARTICIPATION'!K5</f>
        <v>16.158213471154763</v>
      </c>
      <c r="E5" s="161">
        <f>'3. INDEP_LIVING'!T5</f>
        <v>71.363849846501012</v>
      </c>
      <c r="F5" s="162">
        <f>'4. CAPACITY'!P5</f>
        <v>58.711486564518275</v>
      </c>
      <c r="G5" s="81"/>
      <c r="H5" s="81"/>
      <c r="I5" s="81"/>
      <c r="J5" s="81"/>
      <c r="K5" s="163">
        <f t="shared" si="1"/>
        <v>36.512807012457927</v>
      </c>
      <c r="L5" s="166">
        <f t="shared" si="0"/>
        <v>11</v>
      </c>
      <c r="M5" s="165">
        <f t="shared" si="2"/>
        <v>1197.875</v>
      </c>
      <c r="N5" s="165">
        <f t="shared" si="2"/>
        <v>565.53747149041669</v>
      </c>
      <c r="O5" s="165">
        <f t="shared" si="2"/>
        <v>713.63849846501012</v>
      </c>
      <c r="P5" s="165">
        <f t="shared" si="2"/>
        <v>1174.2297312903654</v>
      </c>
      <c r="Q5" s="165">
        <f t="shared" si="3"/>
        <v>3651.2807012457924</v>
      </c>
      <c r="R5" s="165">
        <f t="shared" si="4"/>
        <v>32.806981933525222</v>
      </c>
      <c r="S5" s="165">
        <f t="shared" si="4"/>
        <v>15.488742656719301</v>
      </c>
      <c r="T5" s="165">
        <f t="shared" si="4"/>
        <v>19.544881833421393</v>
      </c>
      <c r="U5" s="165">
        <f t="shared" si="4"/>
        <v>32.159393576334082</v>
      </c>
      <c r="W5" s="72"/>
    </row>
    <row r="6" spans="1:23" x14ac:dyDescent="0.25">
      <c r="A6" s="146">
        <v>4</v>
      </c>
      <c r="B6" s="147" t="s">
        <v>19</v>
      </c>
      <c r="C6" s="161">
        <f>'1. EMPLOYMENT'!K6</f>
        <v>40.6</v>
      </c>
      <c r="D6" s="161">
        <f>'2. PARTICIPATION'!K6</f>
        <v>21.708186458191086</v>
      </c>
      <c r="E6" s="161">
        <f>'3. INDEP_LIVING'!T6</f>
        <v>78.415094788731977</v>
      </c>
      <c r="F6" s="162">
        <f>'4. CAPACITY'!P6</f>
        <v>66.516404723610137</v>
      </c>
      <c r="G6" s="81"/>
      <c r="H6" s="81"/>
      <c r="I6" s="81"/>
      <c r="J6" s="81"/>
      <c r="K6" s="163">
        <f t="shared" si="1"/>
        <v>42.952655683962099</v>
      </c>
      <c r="L6" s="166">
        <f t="shared" si="0"/>
        <v>2</v>
      </c>
      <c r="M6" s="165">
        <f t="shared" si="2"/>
        <v>1421</v>
      </c>
      <c r="N6" s="165">
        <f t="shared" si="2"/>
        <v>759.78652603668797</v>
      </c>
      <c r="O6" s="165">
        <f t="shared" si="2"/>
        <v>784.15094788731972</v>
      </c>
      <c r="P6" s="165">
        <f t="shared" si="2"/>
        <v>1330.3280944722028</v>
      </c>
      <c r="Q6" s="165">
        <f t="shared" si="3"/>
        <v>4295.2655683962103</v>
      </c>
      <c r="R6" s="165">
        <f t="shared" si="4"/>
        <v>33.082936954014244</v>
      </c>
      <c r="S6" s="165">
        <f t="shared" si="4"/>
        <v>17.688930147347818</v>
      </c>
      <c r="T6" s="165">
        <f t="shared" si="4"/>
        <v>18.25616915650015</v>
      </c>
      <c r="U6" s="165">
        <f t="shared" si="4"/>
        <v>30.971963742137788</v>
      </c>
      <c r="W6" s="72"/>
    </row>
    <row r="7" spans="1:23" x14ac:dyDescent="0.25">
      <c r="A7" s="146">
        <v>5</v>
      </c>
      <c r="B7" s="147" t="s">
        <v>16</v>
      </c>
      <c r="C7" s="161">
        <f>'1. EMPLOYMENT'!K7</f>
        <v>39.375</v>
      </c>
      <c r="D7" s="161">
        <f>'2. PARTICIPATION'!K7</f>
        <v>15.900697519577276</v>
      </c>
      <c r="E7" s="161">
        <f>'3. INDEP_LIVING'!T7</f>
        <v>74.859855674784058</v>
      </c>
      <c r="F7" s="162">
        <f>'4. CAPACITY'!P7</f>
        <v>63.620981817213668</v>
      </c>
      <c r="G7" s="81"/>
      <c r="H7" s="81"/>
      <c r="I7" s="81"/>
      <c r="J7" s="81"/>
      <c r="K7" s="163">
        <f t="shared" si="1"/>
        <v>39.556676062773185</v>
      </c>
      <c r="L7" s="166">
        <f t="shared" si="0"/>
        <v>6</v>
      </c>
      <c r="M7" s="165">
        <f t="shared" si="2"/>
        <v>1378.125</v>
      </c>
      <c r="N7" s="165">
        <f t="shared" si="2"/>
        <v>556.52441318520471</v>
      </c>
      <c r="O7" s="165">
        <f t="shared" si="2"/>
        <v>748.59855674784058</v>
      </c>
      <c r="P7" s="165">
        <f t="shared" si="2"/>
        <v>1272.4196363442734</v>
      </c>
      <c r="Q7" s="165">
        <f t="shared" si="3"/>
        <v>3955.6676062773186</v>
      </c>
      <c r="R7" s="165">
        <f t="shared" si="4"/>
        <v>34.839251857588572</v>
      </c>
      <c r="S7" s="165">
        <f t="shared" si="4"/>
        <v>14.069038872276485</v>
      </c>
      <c r="T7" s="165">
        <f t="shared" si="4"/>
        <v>18.924708323820646</v>
      </c>
      <c r="U7" s="165">
        <f t="shared" si="4"/>
        <v>32.167000946314303</v>
      </c>
      <c r="W7" s="72"/>
    </row>
    <row r="8" spans="1:23" x14ac:dyDescent="0.25">
      <c r="A8" s="146">
        <v>6</v>
      </c>
      <c r="B8" s="147" t="s">
        <v>20</v>
      </c>
      <c r="C8" s="161">
        <f>'1. EMPLOYMENT'!K8</f>
        <v>44.5</v>
      </c>
      <c r="D8" s="161">
        <f>'2. PARTICIPATION'!K8</f>
        <v>14.33638522436665</v>
      </c>
      <c r="E8" s="161">
        <f>'3. INDEP_LIVING'!T8</f>
        <v>66.468877161767608</v>
      </c>
      <c r="F8" s="162">
        <f>'4. CAPACITY'!P8</f>
        <v>53.170604420417547</v>
      </c>
      <c r="G8" s="81"/>
      <c r="H8" s="81"/>
      <c r="I8" s="81"/>
      <c r="J8" s="81"/>
      <c r="K8" s="163">
        <f t="shared" si="1"/>
        <v>37.8737434287886</v>
      </c>
      <c r="L8" s="166">
        <f t="shared" si="0"/>
        <v>9</v>
      </c>
      <c r="M8" s="165">
        <f t="shared" si="2"/>
        <v>1557.5</v>
      </c>
      <c r="N8" s="165">
        <f t="shared" si="2"/>
        <v>501.77348285283273</v>
      </c>
      <c r="O8" s="165">
        <f t="shared" si="2"/>
        <v>664.68877161767614</v>
      </c>
      <c r="P8" s="165">
        <f t="shared" si="2"/>
        <v>1063.4120884083509</v>
      </c>
      <c r="Q8" s="165">
        <f t="shared" si="3"/>
        <v>3787.3743428788598</v>
      </c>
      <c r="R8" s="165">
        <f t="shared" si="4"/>
        <v>41.12347655648194</v>
      </c>
      <c r="S8" s="165">
        <f t="shared" si="4"/>
        <v>13.248584307391823</v>
      </c>
      <c r="T8" s="165">
        <f t="shared" si="4"/>
        <v>17.550120781365191</v>
      </c>
      <c r="U8" s="165">
        <f t="shared" si="4"/>
        <v>28.077818354761042</v>
      </c>
      <c r="W8" s="72"/>
    </row>
    <row r="9" spans="1:23" x14ac:dyDescent="0.25">
      <c r="A9" s="146">
        <v>7</v>
      </c>
      <c r="B9" s="147" t="s">
        <v>21</v>
      </c>
      <c r="C9" s="161">
        <f>'1. EMPLOYMENT'!K9</f>
        <v>35.35</v>
      </c>
      <c r="D9" s="161">
        <f>'2. PARTICIPATION'!K9</f>
        <v>18.827186418974449</v>
      </c>
      <c r="E9" s="161">
        <f>'3. INDEP_LIVING'!T9</f>
        <v>75.002802975322155</v>
      </c>
      <c r="F9" s="162">
        <f>'4. CAPACITY'!P9</f>
        <v>63.168764855109394</v>
      </c>
      <c r="G9" s="81"/>
      <c r="H9" s="81"/>
      <c r="I9" s="81"/>
      <c r="J9" s="81"/>
      <c r="K9" s="163">
        <f t="shared" si="1"/>
        <v>39.09604851519515</v>
      </c>
      <c r="L9" s="166">
        <f t="shared" si="0"/>
        <v>7</v>
      </c>
      <c r="M9" s="165">
        <f t="shared" si="2"/>
        <v>1237.25</v>
      </c>
      <c r="N9" s="165">
        <f t="shared" si="2"/>
        <v>658.9515246641057</v>
      </c>
      <c r="O9" s="165">
        <f t="shared" si="2"/>
        <v>750.02802975322152</v>
      </c>
      <c r="P9" s="165">
        <f t="shared" si="2"/>
        <v>1263.3752971021879</v>
      </c>
      <c r="Q9" s="165">
        <f t="shared" si="3"/>
        <v>3909.6048515195153</v>
      </c>
      <c r="R9" s="165">
        <f t="shared" si="4"/>
        <v>31.646420725079871</v>
      </c>
      <c r="S9" s="165">
        <f t="shared" si="4"/>
        <v>16.854683521481618</v>
      </c>
      <c r="T9" s="165">
        <f t="shared" si="4"/>
        <v>19.184241329701493</v>
      </c>
      <c r="U9" s="165">
        <f t="shared" si="4"/>
        <v>32.314654423737011</v>
      </c>
      <c r="W9" s="72"/>
    </row>
    <row r="10" spans="1:23" x14ac:dyDescent="0.25">
      <c r="A10" s="146">
        <v>8</v>
      </c>
      <c r="B10" s="147" t="s">
        <v>22</v>
      </c>
      <c r="C10" s="161">
        <f>'1. EMPLOYMENT'!K10</f>
        <v>20.574999999999999</v>
      </c>
      <c r="D10" s="161">
        <f>'2. PARTICIPATION'!K10</f>
        <v>11.841803759480548</v>
      </c>
      <c r="E10" s="161">
        <f>'3. INDEP_LIVING'!T10</f>
        <v>63.91413084402059</v>
      </c>
      <c r="F10" s="162">
        <f>'4. CAPACITY'!P10</f>
        <v>50.026512809679339</v>
      </c>
      <c r="G10" s="81"/>
      <c r="H10" s="81"/>
      <c r="I10" s="81"/>
      <c r="J10" s="81"/>
      <c r="K10" s="163">
        <f t="shared" si="1"/>
        <v>27.742596962156117</v>
      </c>
      <c r="L10" s="166">
        <f t="shared" si="0"/>
        <v>28</v>
      </c>
      <c r="M10" s="165">
        <f t="shared" si="2"/>
        <v>720.125</v>
      </c>
      <c r="N10" s="165">
        <f t="shared" si="2"/>
        <v>414.4631315818192</v>
      </c>
      <c r="O10" s="165">
        <f t="shared" si="2"/>
        <v>639.14130844020588</v>
      </c>
      <c r="P10" s="165">
        <f t="shared" si="2"/>
        <v>1000.5302561935868</v>
      </c>
      <c r="Q10" s="165">
        <f t="shared" si="3"/>
        <v>2774.2596962156117</v>
      </c>
      <c r="R10" s="165">
        <f t="shared" si="4"/>
        <v>25.957375258788062</v>
      </c>
      <c r="S10" s="165">
        <f t="shared" si="4"/>
        <v>14.939593872455106</v>
      </c>
      <c r="T10" s="165">
        <f t="shared" si="4"/>
        <v>23.038265282520712</v>
      </c>
      <c r="U10" s="165">
        <f t="shared" si="4"/>
        <v>36.064765586236128</v>
      </c>
      <c r="W10" s="72"/>
    </row>
    <row r="11" spans="1:23" x14ac:dyDescent="0.25">
      <c r="A11" s="146">
        <v>9</v>
      </c>
      <c r="B11" s="147" t="s">
        <v>23</v>
      </c>
      <c r="C11" s="161">
        <f>'1. EMPLOYMENT'!K11</f>
        <v>25.65</v>
      </c>
      <c r="D11" s="161">
        <f>'2. PARTICIPATION'!K11</f>
        <v>16.167212162558421</v>
      </c>
      <c r="E11" s="161">
        <f>'3. INDEP_LIVING'!T11</f>
        <v>71.550731502644908</v>
      </c>
      <c r="F11" s="162">
        <f>'4. CAPACITY'!P11</f>
        <v>59.691279015855862</v>
      </c>
      <c r="G11" s="81"/>
      <c r="H11" s="81"/>
      <c r="I11" s="81"/>
      <c r="J11" s="81"/>
      <c r="K11" s="163">
        <f t="shared" si="1"/>
        <v>33.729353210331112</v>
      </c>
      <c r="L11" s="166">
        <f t="shared" si="0"/>
        <v>18</v>
      </c>
      <c r="M11" s="165">
        <f t="shared" si="2"/>
        <v>897.75</v>
      </c>
      <c r="N11" s="165">
        <f t="shared" si="2"/>
        <v>565.8524256895447</v>
      </c>
      <c r="O11" s="165">
        <f t="shared" si="2"/>
        <v>715.50731502644908</v>
      </c>
      <c r="P11" s="165">
        <f t="shared" si="2"/>
        <v>1193.8255803171173</v>
      </c>
      <c r="Q11" s="165">
        <f t="shared" si="3"/>
        <v>3372.9353210331114</v>
      </c>
      <c r="R11" s="165">
        <f t="shared" si="4"/>
        <v>26.616282690087996</v>
      </c>
      <c r="S11" s="165">
        <f t="shared" si="4"/>
        <v>16.776260788666033</v>
      </c>
      <c r="T11" s="165">
        <f t="shared" si="4"/>
        <v>21.213194055772558</v>
      </c>
      <c r="U11" s="165">
        <f t="shared" si="4"/>
        <v>35.394262465473403</v>
      </c>
      <c r="W11" s="72"/>
    </row>
    <row r="12" spans="1:23" x14ac:dyDescent="0.25">
      <c r="A12" s="146">
        <v>10</v>
      </c>
      <c r="B12" s="147" t="s">
        <v>24</v>
      </c>
      <c r="C12" s="161">
        <f>'1. EMPLOYMENT'!K12</f>
        <v>26.85</v>
      </c>
      <c r="D12" s="161">
        <f>'2. PARTICIPATION'!K12</f>
        <v>26.24977458324712</v>
      </c>
      <c r="E12" s="161">
        <f>'3. INDEP_LIVING'!T12</f>
        <v>75.395758571238161</v>
      </c>
      <c r="F12" s="162">
        <f>'4. CAPACITY'!P12</f>
        <v>62.161361506002706</v>
      </c>
      <c r="G12" s="167"/>
      <c r="H12" s="167"/>
      <c r="I12" s="167"/>
      <c r="J12" s="167"/>
      <c r="K12" s="163">
        <f t="shared" si="1"/>
        <v>38.556769262460854</v>
      </c>
      <c r="L12" s="166">
        <f t="shared" si="0"/>
        <v>8</v>
      </c>
      <c r="M12" s="165">
        <f t="shared" si="2"/>
        <v>939.75</v>
      </c>
      <c r="N12" s="165">
        <f t="shared" si="2"/>
        <v>918.74211041364924</v>
      </c>
      <c r="O12" s="165">
        <f t="shared" si="2"/>
        <v>753.95758571238161</v>
      </c>
      <c r="P12" s="165">
        <f t="shared" si="2"/>
        <v>1243.2272301200542</v>
      </c>
      <c r="Q12" s="165">
        <f t="shared" si="3"/>
        <v>3855.6769262460853</v>
      </c>
      <c r="R12" s="165">
        <f t="shared" si="4"/>
        <v>24.37315205542772</v>
      </c>
      <c r="S12" s="165">
        <f t="shared" si="4"/>
        <v>23.828295990248932</v>
      </c>
      <c r="T12" s="165">
        <f t="shared" si="4"/>
        <v>19.554480319139188</v>
      </c>
      <c r="U12" s="165">
        <f t="shared" si="4"/>
        <v>32.244071635184149</v>
      </c>
      <c r="W12" s="72"/>
    </row>
    <row r="13" spans="1:23" x14ac:dyDescent="0.25">
      <c r="A13" s="146">
        <v>11</v>
      </c>
      <c r="B13" s="147" t="s">
        <v>54</v>
      </c>
      <c r="C13" s="161">
        <f>'1. EMPLOYMENT'!K13</f>
        <v>21.2</v>
      </c>
      <c r="D13" s="161">
        <f>'2. PARTICIPATION'!K13</f>
        <v>15.837123024738892</v>
      </c>
      <c r="E13" s="161">
        <f>'3. INDEP_LIVING'!T13</f>
        <v>64.18501285896555</v>
      </c>
      <c r="F13" s="162">
        <f>'4. CAPACITY'!P13</f>
        <v>49.398519483917276</v>
      </c>
      <c r="G13" s="167"/>
      <c r="H13" s="167"/>
      <c r="I13" s="167"/>
      <c r="J13" s="167"/>
      <c r="K13" s="163">
        <f t="shared" si="1"/>
        <v>29.261198241338626</v>
      </c>
      <c r="L13" s="166">
        <f t="shared" si="0"/>
        <v>27</v>
      </c>
      <c r="M13" s="165"/>
      <c r="N13" s="165"/>
      <c r="O13" s="165"/>
      <c r="P13" s="165"/>
      <c r="Q13" s="165"/>
      <c r="R13" s="165"/>
      <c r="S13" s="165"/>
      <c r="T13" s="165"/>
      <c r="U13" s="165"/>
      <c r="W13" s="72"/>
    </row>
    <row r="14" spans="1:23" x14ac:dyDescent="0.25">
      <c r="A14" s="146">
        <v>12</v>
      </c>
      <c r="B14" s="147" t="s">
        <v>25</v>
      </c>
      <c r="C14" s="161">
        <f>'1. EMPLOYMENT'!K14</f>
        <v>27.975000000000001</v>
      </c>
      <c r="D14" s="161">
        <f>'2. PARTICIPATION'!K14</f>
        <v>17.346737794333695</v>
      </c>
      <c r="E14" s="161">
        <f>'3. INDEP_LIVING'!T14</f>
        <v>67.956058716715958</v>
      </c>
      <c r="F14" s="162">
        <f>'4. CAPACITY'!P14</f>
        <v>55.910161276504169</v>
      </c>
      <c r="G14" s="167"/>
      <c r="H14" s="167"/>
      <c r="I14" s="167"/>
      <c r="J14" s="167"/>
      <c r="K14" s="163">
        <f t="shared" si="1"/>
        <v>33.840246354989219</v>
      </c>
      <c r="L14" s="166">
        <f t="shared" si="0"/>
        <v>17</v>
      </c>
      <c r="M14" s="165">
        <f t="shared" si="2"/>
        <v>979.125</v>
      </c>
      <c r="N14" s="165">
        <f t="shared" si="2"/>
        <v>607.1358228016793</v>
      </c>
      <c r="O14" s="165">
        <f t="shared" si="2"/>
        <v>679.56058716715961</v>
      </c>
      <c r="P14" s="165">
        <f t="shared" si="2"/>
        <v>1118.2032255300833</v>
      </c>
      <c r="Q14" s="165">
        <f t="shared" si="3"/>
        <v>3384.0246354989222</v>
      </c>
      <c r="R14" s="165">
        <f t="shared" si="4"/>
        <v>28.933743263238483</v>
      </c>
      <c r="S14" s="165">
        <f t="shared" si="4"/>
        <v>17.941235309954134</v>
      </c>
      <c r="T14" s="165">
        <f t="shared" si="4"/>
        <v>20.08143144226753</v>
      </c>
      <c r="U14" s="165">
        <f t="shared" si="4"/>
        <v>33.043589984539857</v>
      </c>
      <c r="W14" s="72"/>
    </row>
    <row r="15" spans="1:23" x14ac:dyDescent="0.25">
      <c r="A15" s="146">
        <v>13</v>
      </c>
      <c r="B15" s="147" t="s">
        <v>0</v>
      </c>
      <c r="C15" s="161">
        <f>'1. EMPLOYMENT'!K15</f>
        <v>30.774999999999999</v>
      </c>
      <c r="D15" s="161">
        <f>'2. PARTICIPATION'!K15</f>
        <v>19.426425941119756</v>
      </c>
      <c r="E15" s="161">
        <f>'3. INDEP_LIVING'!T15</f>
        <v>71.545241652943801</v>
      </c>
      <c r="F15" s="162">
        <f>'4. CAPACITY'!P15</f>
        <v>54.889625050107469</v>
      </c>
      <c r="G15" s="167"/>
      <c r="H15" s="167"/>
      <c r="I15" s="167"/>
      <c r="J15" s="167"/>
      <c r="K15" s="163">
        <f t="shared" si="1"/>
        <v>35.702948254707792</v>
      </c>
      <c r="L15" s="166">
        <f t="shared" si="0"/>
        <v>13</v>
      </c>
      <c r="M15" s="165">
        <f t="shared" si="2"/>
        <v>1077.125</v>
      </c>
      <c r="N15" s="165">
        <f t="shared" si="2"/>
        <v>679.92490793919148</v>
      </c>
      <c r="O15" s="165">
        <f t="shared" si="2"/>
        <v>715.45241652943798</v>
      </c>
      <c r="P15" s="165">
        <f t="shared" si="2"/>
        <v>1097.7925010021495</v>
      </c>
      <c r="Q15" s="165">
        <f t="shared" si="3"/>
        <v>3570.294825470779</v>
      </c>
      <c r="R15" s="165">
        <f t="shared" si="4"/>
        <v>30.169077139391991</v>
      </c>
      <c r="S15" s="165">
        <f t="shared" si="4"/>
        <v>19.04394290041682</v>
      </c>
      <c r="T15" s="165">
        <f t="shared" si="4"/>
        <v>20.039029029909273</v>
      </c>
      <c r="U15" s="165">
        <f t="shared" si="4"/>
        <v>30.747950930281913</v>
      </c>
      <c r="W15" s="72"/>
    </row>
    <row r="16" spans="1:23" x14ac:dyDescent="0.25">
      <c r="A16" s="146">
        <v>14</v>
      </c>
      <c r="B16" s="147" t="s">
        <v>1</v>
      </c>
      <c r="C16" s="161">
        <f>'1. EMPLOYMENT'!K16</f>
        <v>37.924999999999997</v>
      </c>
      <c r="D16" s="161">
        <f>'2. PARTICIPATION'!K16</f>
        <v>17.809668454829747</v>
      </c>
      <c r="E16" s="161">
        <f>'3. INDEP_LIVING'!T16</f>
        <v>57.740316254604998</v>
      </c>
      <c r="F16" s="162">
        <f>'4. CAPACITY'!P16</f>
        <v>50.214947646892824</v>
      </c>
      <c r="G16" s="167"/>
      <c r="H16" s="167"/>
      <c r="I16" s="167"/>
      <c r="J16" s="167"/>
      <c r="K16" s="163">
        <f t="shared" si="1"/>
        <v>35.32415511402948</v>
      </c>
      <c r="L16" s="166">
        <f t="shared" si="0"/>
        <v>15</v>
      </c>
      <c r="M16" s="165">
        <f t="shared" si="2"/>
        <v>1327.375</v>
      </c>
      <c r="N16" s="165">
        <f t="shared" si="2"/>
        <v>623.3383959190412</v>
      </c>
      <c r="O16" s="165">
        <f t="shared" si="2"/>
        <v>577.40316254605</v>
      </c>
      <c r="P16" s="165">
        <f t="shared" si="2"/>
        <v>1004.2989529378565</v>
      </c>
      <c r="Q16" s="165">
        <f t="shared" si="3"/>
        <v>3532.4155114029477</v>
      </c>
      <c r="R16" s="165">
        <f t="shared" si="4"/>
        <v>37.576978011650013</v>
      </c>
      <c r="S16" s="165">
        <f t="shared" si="4"/>
        <v>17.646236517387326</v>
      </c>
      <c r="T16" s="165">
        <f t="shared" si="4"/>
        <v>16.345844951765777</v>
      </c>
      <c r="U16" s="165">
        <f t="shared" si="4"/>
        <v>28.430940519196884</v>
      </c>
      <c r="W16" s="72"/>
    </row>
    <row r="17" spans="1:23" ht="14.65" customHeight="1" x14ac:dyDescent="0.25">
      <c r="A17" s="146">
        <v>15</v>
      </c>
      <c r="B17" s="147" t="s">
        <v>2</v>
      </c>
      <c r="C17" s="161">
        <f>'1. EMPLOYMENT'!K17</f>
        <v>37.9</v>
      </c>
      <c r="D17" s="161">
        <f>'2. PARTICIPATION'!K17</f>
        <v>11.06391928281692</v>
      </c>
      <c r="E17" s="161">
        <f>'3. INDEP_LIVING'!T17</f>
        <v>65.265059207044118</v>
      </c>
      <c r="F17" s="162">
        <f>'4. CAPACITY'!P17</f>
        <v>48.526327883923351</v>
      </c>
      <c r="G17" s="167"/>
      <c r="H17" s="167"/>
      <c r="I17" s="167"/>
      <c r="J17" s="167"/>
      <c r="K17" s="163">
        <f t="shared" si="1"/>
        <v>33.369143246475005</v>
      </c>
      <c r="L17" s="166">
        <f t="shared" si="0"/>
        <v>20</v>
      </c>
      <c r="M17" s="165">
        <f t="shared" si="2"/>
        <v>1326.5</v>
      </c>
      <c r="N17" s="165">
        <f t="shared" si="2"/>
        <v>387.23717489859223</v>
      </c>
      <c r="O17" s="165">
        <f t="shared" si="2"/>
        <v>652.65059207044123</v>
      </c>
      <c r="P17" s="165">
        <f t="shared" si="2"/>
        <v>970.52655767846704</v>
      </c>
      <c r="Q17" s="165">
        <f t="shared" si="3"/>
        <v>3336.9143246475005</v>
      </c>
      <c r="R17" s="165">
        <f t="shared" si="4"/>
        <v>39.752294213910531</v>
      </c>
      <c r="S17" s="165">
        <f t="shared" si="4"/>
        <v>11.604648403416787</v>
      </c>
      <c r="T17" s="165">
        <f t="shared" si="4"/>
        <v>19.558506109963876</v>
      </c>
      <c r="U17" s="165">
        <f t="shared" si="4"/>
        <v>29.084551272708804</v>
      </c>
      <c r="W17" s="72"/>
    </row>
    <row r="18" spans="1:23" x14ac:dyDescent="0.25">
      <c r="A18" s="146">
        <v>16</v>
      </c>
      <c r="B18" s="147" t="s">
        <v>3</v>
      </c>
      <c r="C18" s="161">
        <f>'1. EMPLOYMENT'!K18</f>
        <v>20.175000000000001</v>
      </c>
      <c r="D18" s="161">
        <f>'2. PARTICIPATION'!K18</f>
        <v>23.796200045181703</v>
      </c>
      <c r="E18" s="161">
        <f>'3. INDEP_LIVING'!T18</f>
        <v>74.21699821655416</v>
      </c>
      <c r="F18" s="162">
        <f>'4. CAPACITY'!P18</f>
        <v>62.167278430019977</v>
      </c>
      <c r="G18" s="167"/>
      <c r="H18" s="167"/>
      <c r="I18" s="167"/>
      <c r="J18" s="167"/>
      <c r="K18" s="163">
        <f t="shared" si="1"/>
        <v>35.245075523473005</v>
      </c>
      <c r="L18" s="166">
        <f t="shared" si="0"/>
        <v>16</v>
      </c>
      <c r="M18" s="165">
        <f t="shared" si="2"/>
        <v>706.125</v>
      </c>
      <c r="N18" s="165">
        <f t="shared" si="2"/>
        <v>832.86700158135955</v>
      </c>
      <c r="O18" s="165">
        <f t="shared" si="2"/>
        <v>742.16998216554157</v>
      </c>
      <c r="P18" s="165">
        <f t="shared" si="2"/>
        <v>1243.3455686003995</v>
      </c>
      <c r="Q18" s="165">
        <f t="shared" si="3"/>
        <v>3524.5075523473006</v>
      </c>
      <c r="R18" s="165">
        <f t="shared" si="4"/>
        <v>20.034713772416946</v>
      </c>
      <c r="S18" s="165">
        <f t="shared" si="4"/>
        <v>23.630733917045383</v>
      </c>
      <c r="T18" s="165">
        <f t="shared" si="4"/>
        <v>21.057409330028555</v>
      </c>
      <c r="U18" s="165">
        <f t="shared" si="4"/>
        <v>35.277142980509119</v>
      </c>
      <c r="W18" s="72"/>
    </row>
    <row r="19" spans="1:23" x14ac:dyDescent="0.25">
      <c r="A19" s="146">
        <v>17</v>
      </c>
      <c r="B19" s="147" t="s">
        <v>4</v>
      </c>
      <c r="C19" s="161">
        <f>'1. EMPLOYMENT'!K19</f>
        <v>27.524999999999999</v>
      </c>
      <c r="D19" s="161">
        <f>'2. PARTICIPATION'!K19</f>
        <v>11.597213534143457</v>
      </c>
      <c r="E19" s="161">
        <f>'3. INDEP_LIVING'!T19</f>
        <v>65.641187963202142</v>
      </c>
      <c r="F19" s="162">
        <f>'4. CAPACITY'!P19</f>
        <v>51.016755452039533</v>
      </c>
      <c r="G19" s="167"/>
      <c r="H19" s="167"/>
      <c r="I19" s="167"/>
      <c r="J19" s="167"/>
      <c r="K19" s="163">
        <f t="shared" si="1"/>
        <v>30.460244623678328</v>
      </c>
      <c r="L19" s="166">
        <f t="shared" si="0"/>
        <v>25</v>
      </c>
      <c r="M19" s="165">
        <f t="shared" si="2"/>
        <v>963.375</v>
      </c>
      <c r="N19" s="165">
        <f t="shared" si="2"/>
        <v>405.902473695021</v>
      </c>
      <c r="O19" s="165">
        <f t="shared" si="2"/>
        <v>656.4118796320214</v>
      </c>
      <c r="P19" s="165">
        <f t="shared" si="2"/>
        <v>1020.3351090407907</v>
      </c>
      <c r="Q19" s="165">
        <f t="shared" si="3"/>
        <v>3046.0244623678327</v>
      </c>
      <c r="R19" s="165">
        <f t="shared" si="4"/>
        <v>31.627290322255607</v>
      </c>
      <c r="S19" s="165">
        <f t="shared" si="4"/>
        <v>13.325647207031684</v>
      </c>
      <c r="T19" s="165">
        <f t="shared" si="4"/>
        <v>21.549790152432276</v>
      </c>
      <c r="U19" s="165">
        <f t="shared" si="4"/>
        <v>33.497272318280444</v>
      </c>
      <c r="W19" s="72"/>
    </row>
    <row r="20" spans="1:23" x14ac:dyDescent="0.25">
      <c r="A20" s="146">
        <v>18</v>
      </c>
      <c r="B20" s="147" t="s">
        <v>5</v>
      </c>
      <c r="C20" s="161">
        <f>'1. EMPLOYMENT'!K20</f>
        <v>25.574999999999999</v>
      </c>
      <c r="D20" s="161">
        <f>'2. PARTICIPATION'!K20</f>
        <v>20.873171272351115</v>
      </c>
      <c r="E20" s="161">
        <f>'3. INDEP_LIVING'!T20</f>
        <v>70.582786741408427</v>
      </c>
      <c r="F20" s="162">
        <f>'4. CAPACITY'!P20</f>
        <v>60.45609704049842</v>
      </c>
      <c r="G20" s="167"/>
      <c r="H20" s="167"/>
      <c r="I20" s="167"/>
      <c r="J20" s="167"/>
      <c r="K20" s="163">
        <f t="shared" si="1"/>
        <v>35.406358027563421</v>
      </c>
      <c r="L20" s="166">
        <f t="shared" si="0"/>
        <v>14</v>
      </c>
      <c r="M20" s="165">
        <f t="shared" si="2"/>
        <v>895.125</v>
      </c>
      <c r="N20" s="165">
        <f t="shared" si="2"/>
        <v>730.56099453228899</v>
      </c>
      <c r="O20" s="165">
        <f t="shared" si="2"/>
        <v>705.82786741408427</v>
      </c>
      <c r="P20" s="165">
        <f t="shared" si="2"/>
        <v>1209.1219408099685</v>
      </c>
      <c r="Q20" s="165">
        <f t="shared" si="3"/>
        <v>3540.6358027563419</v>
      </c>
      <c r="R20" s="165">
        <f t="shared" si="4"/>
        <v>25.281476262064462</v>
      </c>
      <c r="S20" s="165">
        <f t="shared" si="4"/>
        <v>20.633610323986336</v>
      </c>
      <c r="T20" s="165">
        <f t="shared" si="4"/>
        <v>19.935059880053345</v>
      </c>
      <c r="U20" s="165">
        <f t="shared" si="4"/>
        <v>34.14985353389585</v>
      </c>
      <c r="W20" s="72"/>
    </row>
    <row r="21" spans="1:23" x14ac:dyDescent="0.25">
      <c r="A21" s="146">
        <v>19</v>
      </c>
      <c r="B21" s="147" t="s">
        <v>6</v>
      </c>
      <c r="C21" s="161">
        <f>'1. EMPLOYMENT'!K21</f>
        <v>36.25</v>
      </c>
      <c r="D21" s="161">
        <f>'2. PARTICIPATION'!K21</f>
        <v>26.567418311019875</v>
      </c>
      <c r="E21" s="161">
        <f>'3. INDEP_LIVING'!T21</f>
        <v>77.306866607449081</v>
      </c>
      <c r="F21" s="162">
        <f>'4. CAPACITY'!P21</f>
        <v>64.741799807341295</v>
      </c>
      <c r="G21" s="167"/>
      <c r="H21" s="167"/>
      <c r="I21" s="167"/>
      <c r="J21" s="167"/>
      <c r="K21" s="163">
        <f t="shared" si="1"/>
        <v>42.66514303107013</v>
      </c>
      <c r="L21" s="166">
        <f t="shared" si="0"/>
        <v>3</v>
      </c>
      <c r="M21" s="165">
        <f t="shared" si="2"/>
        <v>1268.75</v>
      </c>
      <c r="N21" s="165">
        <f t="shared" si="2"/>
        <v>929.85964088569563</v>
      </c>
      <c r="O21" s="165">
        <f t="shared" si="2"/>
        <v>773.06866607449081</v>
      </c>
      <c r="P21" s="165">
        <f t="shared" si="2"/>
        <v>1294.8359961468259</v>
      </c>
      <c r="Q21" s="165">
        <f t="shared" si="3"/>
        <v>4266.5143031070129</v>
      </c>
      <c r="R21" s="165">
        <f t="shared" si="4"/>
        <v>29.737390053422665</v>
      </c>
      <c r="S21" s="165">
        <f t="shared" si="4"/>
        <v>21.794363614544594</v>
      </c>
      <c r="T21" s="165">
        <f t="shared" si="4"/>
        <v>18.1194439102552</v>
      </c>
      <c r="U21" s="165">
        <f t="shared" si="4"/>
        <v>30.348802421777531</v>
      </c>
      <c r="W21" s="72"/>
    </row>
    <row r="22" spans="1:23" x14ac:dyDescent="0.25">
      <c r="A22" s="146">
        <v>20</v>
      </c>
      <c r="B22" s="147" t="s">
        <v>7</v>
      </c>
      <c r="C22" s="161">
        <f>'1. EMPLOYMENT'!K22</f>
        <v>27.15</v>
      </c>
      <c r="D22" s="161">
        <f>'2. PARTICIPATION'!K22</f>
        <v>18.764913536538703</v>
      </c>
      <c r="E22" s="161">
        <f>'3. INDEP_LIVING'!T22</f>
        <v>77.710567536031078</v>
      </c>
      <c r="F22" s="162">
        <f>'4. CAPACITY'!P22</f>
        <v>59.998646566696131</v>
      </c>
      <c r="G22" s="167"/>
      <c r="H22" s="167"/>
      <c r="I22" s="167"/>
      <c r="J22" s="167"/>
      <c r="K22" s="163">
        <f t="shared" si="1"/>
        <v>35.841005804730884</v>
      </c>
      <c r="L22" s="166">
        <f t="shared" si="0"/>
        <v>12</v>
      </c>
      <c r="M22" s="165">
        <f t="shared" si="2"/>
        <v>950.25</v>
      </c>
      <c r="N22" s="165">
        <f t="shared" si="2"/>
        <v>656.77197377885466</v>
      </c>
      <c r="O22" s="165">
        <f t="shared" si="2"/>
        <v>777.10567536031078</v>
      </c>
      <c r="P22" s="165">
        <f t="shared" si="2"/>
        <v>1199.9729313339226</v>
      </c>
      <c r="Q22" s="165">
        <f t="shared" si="3"/>
        <v>3584.100580473088</v>
      </c>
      <c r="R22" s="165">
        <f t="shared" si="4"/>
        <v>26.512927822872946</v>
      </c>
      <c r="S22" s="165">
        <f t="shared" si="4"/>
        <v>18.324596618663062</v>
      </c>
      <c r="T22" s="165">
        <f t="shared" si="4"/>
        <v>21.682027552299765</v>
      </c>
      <c r="U22" s="165">
        <f t="shared" si="4"/>
        <v>33.480448006164231</v>
      </c>
      <c r="W22" s="72"/>
    </row>
    <row r="23" spans="1:23" x14ac:dyDescent="0.25">
      <c r="A23" s="146">
        <v>21</v>
      </c>
      <c r="B23" s="147" t="s">
        <v>8</v>
      </c>
      <c r="C23" s="161">
        <f>'1. EMPLOYMENT'!K23</f>
        <v>26.475000000000001</v>
      </c>
      <c r="D23" s="161">
        <f>'2. PARTICIPATION'!K23</f>
        <v>13.077690263244435</v>
      </c>
      <c r="E23" s="161">
        <f>'3. INDEP_LIVING'!T23</f>
        <v>66.099428259868915</v>
      </c>
      <c r="F23" s="162">
        <f>'4. CAPACITY'!P23</f>
        <v>52.676549806527397</v>
      </c>
      <c r="G23" s="167"/>
      <c r="H23" s="167"/>
      <c r="I23" s="167"/>
      <c r="J23" s="167"/>
      <c r="K23" s="163">
        <f t="shared" si="1"/>
        <v>30.988694379427926</v>
      </c>
      <c r="L23" s="166">
        <f t="shared" si="0"/>
        <v>24</v>
      </c>
      <c r="M23" s="165">
        <f t="shared" si="2"/>
        <v>926.625</v>
      </c>
      <c r="N23" s="165">
        <f t="shared" si="2"/>
        <v>457.7191592135552</v>
      </c>
      <c r="O23" s="165">
        <f t="shared" si="2"/>
        <v>660.9942825986891</v>
      </c>
      <c r="P23" s="165">
        <f t="shared" si="2"/>
        <v>1053.5309961305479</v>
      </c>
      <c r="Q23" s="165">
        <f t="shared" si="3"/>
        <v>3098.8694379427925</v>
      </c>
      <c r="R23" s="165">
        <f t="shared" si="4"/>
        <v>29.902034227526116</v>
      </c>
      <c r="S23" s="165">
        <f t="shared" si="4"/>
        <v>14.770520939320871</v>
      </c>
      <c r="T23" s="165">
        <f t="shared" si="4"/>
        <v>21.330175273131065</v>
      </c>
      <c r="U23" s="165">
        <f t="shared" si="4"/>
        <v>33.997269560021934</v>
      </c>
      <c r="W23" s="72"/>
    </row>
    <row r="24" spans="1:23" x14ac:dyDescent="0.25">
      <c r="A24" s="146">
        <v>22</v>
      </c>
      <c r="B24" s="147" t="s">
        <v>9</v>
      </c>
      <c r="C24" s="161">
        <f>'1. EMPLOYMENT'!K24</f>
        <v>33.35</v>
      </c>
      <c r="D24" s="161">
        <f>'2. PARTICIPATION'!K24</f>
        <v>11.919404168349597</v>
      </c>
      <c r="E24" s="161">
        <f>'3. INDEP_LIVING'!T24</f>
        <v>67.70358866476117</v>
      </c>
      <c r="F24" s="162">
        <f>'4. CAPACITY'!P24</f>
        <v>54.220152037329107</v>
      </c>
      <c r="G24" s="81"/>
      <c r="H24" s="81"/>
      <c r="I24" s="81"/>
      <c r="J24" s="81"/>
      <c r="K24" s="163">
        <f t="shared" si="1"/>
        <v>33.458680732864302</v>
      </c>
      <c r="L24" s="166">
        <f t="shared" si="0"/>
        <v>19</v>
      </c>
      <c r="M24" s="165">
        <f t="shared" si="2"/>
        <v>1167.25</v>
      </c>
      <c r="N24" s="165">
        <f t="shared" si="2"/>
        <v>417.17914589223591</v>
      </c>
      <c r="O24" s="165">
        <f t="shared" si="2"/>
        <v>677.03588664761173</v>
      </c>
      <c r="P24" s="165">
        <f t="shared" si="2"/>
        <v>1084.4030407465821</v>
      </c>
      <c r="Q24" s="165">
        <f t="shared" si="3"/>
        <v>3345.86807328643</v>
      </c>
      <c r="R24" s="165">
        <f t="shared" si="4"/>
        <v>34.886312742554907</v>
      </c>
      <c r="S24" s="165">
        <f t="shared" si="4"/>
        <v>12.468487601857769</v>
      </c>
      <c r="T24" s="165">
        <f t="shared" si="4"/>
        <v>20.234984518759077</v>
      </c>
      <c r="U24" s="165">
        <f t="shared" si="4"/>
        <v>32.410215136828249</v>
      </c>
      <c r="W24" s="72"/>
    </row>
    <row r="25" spans="1:23" x14ac:dyDescent="0.25">
      <c r="A25" s="146">
        <v>23</v>
      </c>
      <c r="B25" s="147" t="s">
        <v>10</v>
      </c>
      <c r="C25" s="161">
        <f>'1. EMPLOYMENT'!K25</f>
        <v>28.875</v>
      </c>
      <c r="D25" s="161">
        <f>'2. PARTICIPATION'!K25</f>
        <v>13.638470940126362</v>
      </c>
      <c r="E25" s="161">
        <f>'3. INDEP_LIVING'!T25</f>
        <v>63.744764198243331</v>
      </c>
      <c r="F25" s="162">
        <f>'4. CAPACITY'!P25</f>
        <v>44.556613549034424</v>
      </c>
      <c r="G25" s="81"/>
      <c r="H25" s="81"/>
      <c r="I25" s="81"/>
      <c r="J25" s="81"/>
      <c r="K25" s="163">
        <f t="shared" si="1"/>
        <v>30.165513958675447</v>
      </c>
      <c r="L25" s="166">
        <f t="shared" si="0"/>
        <v>26</v>
      </c>
      <c r="M25" s="165">
        <f t="shared" si="2"/>
        <v>1010.625</v>
      </c>
      <c r="N25" s="165">
        <f t="shared" si="2"/>
        <v>477.34648290442266</v>
      </c>
      <c r="O25" s="165">
        <f t="shared" si="2"/>
        <v>637.44764198243331</v>
      </c>
      <c r="P25" s="165">
        <f t="shared" si="2"/>
        <v>891.13227098068842</v>
      </c>
      <c r="Q25" s="165">
        <f t="shared" si="3"/>
        <v>3016.5513958675447</v>
      </c>
      <c r="R25" s="165">
        <f t="shared" si="4"/>
        <v>33.502661396205035</v>
      </c>
      <c r="S25" s="165">
        <f t="shared" si="4"/>
        <v>15.824244982477426</v>
      </c>
      <c r="T25" s="165">
        <f t="shared" si="4"/>
        <v>21.131668529025895</v>
      </c>
      <c r="U25" s="165">
        <f t="shared" si="4"/>
        <v>29.541425092291636</v>
      </c>
      <c r="W25" s="72"/>
    </row>
    <row r="26" spans="1:23" x14ac:dyDescent="0.25">
      <c r="A26" s="146">
        <v>24</v>
      </c>
      <c r="B26" s="147" t="s">
        <v>11</v>
      </c>
      <c r="C26" s="161">
        <f>'1. EMPLOYMENT'!K26</f>
        <v>21.274999999999999</v>
      </c>
      <c r="D26" s="161">
        <f>'2. PARTICIPATION'!K26</f>
        <v>15.689788927133035</v>
      </c>
      <c r="E26" s="161">
        <f>'3. INDEP_LIVING'!T26</f>
        <v>70.958196612049349</v>
      </c>
      <c r="F26" s="162">
        <f>'4. CAPACITY'!P26</f>
        <v>55.465330577311221</v>
      </c>
      <c r="G26" s="81"/>
      <c r="H26" s="81"/>
      <c r="I26" s="81"/>
      <c r="J26" s="81"/>
      <c r="K26" s="163">
        <f t="shared" si="1"/>
        <v>31.12656190116374</v>
      </c>
      <c r="L26" s="166">
        <f t="shared" si="0"/>
        <v>23</v>
      </c>
      <c r="M26" s="165">
        <f t="shared" si="2"/>
        <v>744.625</v>
      </c>
      <c r="N26" s="165">
        <f t="shared" si="2"/>
        <v>549.14261244965621</v>
      </c>
      <c r="O26" s="165">
        <f t="shared" si="2"/>
        <v>709.58196612049346</v>
      </c>
      <c r="P26" s="165">
        <f t="shared" si="2"/>
        <v>1109.3066115462243</v>
      </c>
      <c r="Q26" s="165">
        <f t="shared" si="3"/>
        <v>3112.6561901163741</v>
      </c>
      <c r="R26" s="165">
        <f t="shared" si="4"/>
        <v>23.922494310949276</v>
      </c>
      <c r="S26" s="165">
        <f t="shared" si="4"/>
        <v>17.642250827230786</v>
      </c>
      <c r="T26" s="165">
        <f t="shared" si="4"/>
        <v>22.796670199992889</v>
      </c>
      <c r="U26" s="165">
        <f t="shared" si="4"/>
        <v>35.638584661827046</v>
      </c>
      <c r="W26" s="72"/>
    </row>
    <row r="27" spans="1:23" x14ac:dyDescent="0.25">
      <c r="A27" s="146">
        <v>25</v>
      </c>
      <c r="B27" s="147" t="s">
        <v>12</v>
      </c>
      <c r="C27" s="161">
        <f>'1. EMPLOYMENT'!K27</f>
        <v>26.3</v>
      </c>
      <c r="D27" s="161">
        <f>'2. PARTICIPATION'!K27</f>
        <v>16.061484841431067</v>
      </c>
      <c r="E27" s="161">
        <f>'3. INDEP_LIVING'!T27</f>
        <v>69.239531909215899</v>
      </c>
      <c r="F27" s="162">
        <f>'4. CAPACITY'!P27</f>
        <v>52.938244020873817</v>
      </c>
      <c r="G27" s="81"/>
      <c r="H27" s="81"/>
      <c r="I27" s="81"/>
      <c r="J27" s="81"/>
      <c r="K27" s="163">
        <f t="shared" si="1"/>
        <v>32.33812168959723</v>
      </c>
      <c r="L27" s="166">
        <f t="shared" si="0"/>
        <v>21</v>
      </c>
      <c r="M27" s="165">
        <f t="shared" si="2"/>
        <v>920.5</v>
      </c>
      <c r="N27" s="165">
        <f t="shared" si="2"/>
        <v>562.15196945008734</v>
      </c>
      <c r="O27" s="165">
        <f t="shared" si="2"/>
        <v>692.39531909215896</v>
      </c>
      <c r="P27" s="165">
        <f t="shared" si="2"/>
        <v>1058.7648804174764</v>
      </c>
      <c r="Q27" s="165">
        <f t="shared" si="3"/>
        <v>3233.8121689597228</v>
      </c>
      <c r="R27" s="165">
        <f t="shared" si="4"/>
        <v>28.464856704899884</v>
      </c>
      <c r="S27" s="165">
        <f t="shared" si="4"/>
        <v>17.383568991606726</v>
      </c>
      <c r="T27" s="165">
        <f t="shared" si="4"/>
        <v>21.411117372190912</v>
      </c>
      <c r="U27" s="165">
        <f t="shared" si="4"/>
        <v>32.740456931302475</v>
      </c>
      <c r="W27" s="72"/>
    </row>
    <row r="28" spans="1:23" x14ac:dyDescent="0.25">
      <c r="A28" s="146">
        <v>26</v>
      </c>
      <c r="B28" s="147" t="s">
        <v>13</v>
      </c>
      <c r="C28" s="161">
        <f>'1. EMPLOYMENT'!K28</f>
        <v>35.725000000000001</v>
      </c>
      <c r="D28" s="161">
        <f>'2. PARTICIPATION'!K28</f>
        <v>22.638593899098101</v>
      </c>
      <c r="E28" s="161">
        <f>'3. INDEP_LIVING'!T28</f>
        <v>77.609908186669742</v>
      </c>
      <c r="F28" s="162">
        <f>'4. CAPACITY'!P28</f>
        <v>63.130415599774288</v>
      </c>
      <c r="G28" s="81"/>
      <c r="H28" s="81"/>
      <c r="I28" s="81"/>
      <c r="J28" s="81"/>
      <c r="K28" s="163">
        <f t="shared" si="1"/>
        <v>40.814331803306168</v>
      </c>
      <c r="L28" s="166">
        <f t="shared" si="0"/>
        <v>5</v>
      </c>
      <c r="M28" s="165">
        <f t="shared" si="2"/>
        <v>1250.375</v>
      </c>
      <c r="N28" s="165">
        <f t="shared" si="2"/>
        <v>792.35078646843351</v>
      </c>
      <c r="O28" s="165">
        <f t="shared" si="2"/>
        <v>776.09908186669736</v>
      </c>
      <c r="P28" s="165">
        <f t="shared" si="2"/>
        <v>1262.6083119954858</v>
      </c>
      <c r="Q28" s="165">
        <f t="shared" si="3"/>
        <v>4081.4331803306168</v>
      </c>
      <c r="R28" s="165">
        <f t="shared" si="4"/>
        <v>30.63568469100144</v>
      </c>
      <c r="S28" s="165">
        <f t="shared" si="4"/>
        <v>19.413543024223884</v>
      </c>
      <c r="T28" s="165">
        <f t="shared" si="4"/>
        <v>19.015356801794546</v>
      </c>
      <c r="U28" s="165">
        <f t="shared" si="4"/>
        <v>30.935415482980126</v>
      </c>
      <c r="W28" s="72"/>
    </row>
    <row r="29" spans="1:23" x14ac:dyDescent="0.25">
      <c r="A29" s="146">
        <v>27</v>
      </c>
      <c r="B29" s="147" t="s">
        <v>14</v>
      </c>
      <c r="C29" s="161">
        <f>'1. EMPLOYMENT'!K29</f>
        <v>45.375</v>
      </c>
      <c r="D29" s="161">
        <f>'2. PARTICIPATION'!K29</f>
        <v>26.016000596651864</v>
      </c>
      <c r="E29" s="161">
        <f>'3. INDEP_LIVING'!T29</f>
        <v>79.184783201914144</v>
      </c>
      <c r="F29" s="162">
        <f>'4. CAPACITY'!P29</f>
        <v>71.22850847891678</v>
      </c>
      <c r="G29" s="81"/>
      <c r="H29" s="81"/>
      <c r="I29" s="81"/>
      <c r="J29" s="81"/>
      <c r="K29" s="163">
        <f t="shared" si="1"/>
        <v>47.151030224802923</v>
      </c>
      <c r="L29" s="166">
        <f t="shared" si="0"/>
        <v>1</v>
      </c>
      <c r="M29" s="165">
        <f t="shared" si="2"/>
        <v>1588.125</v>
      </c>
      <c r="N29" s="165">
        <f t="shared" si="2"/>
        <v>910.56002088281525</v>
      </c>
      <c r="O29" s="165">
        <f t="shared" si="2"/>
        <v>791.84783201914138</v>
      </c>
      <c r="P29" s="165">
        <f t="shared" si="2"/>
        <v>1424.5701695783355</v>
      </c>
      <c r="Q29" s="165">
        <f t="shared" si="3"/>
        <v>4715.1030224802926</v>
      </c>
      <c r="R29" s="165">
        <f t="shared" si="4"/>
        <v>33.681660664215904</v>
      </c>
      <c r="S29" s="165">
        <f t="shared" si="4"/>
        <v>19.311561519260973</v>
      </c>
      <c r="T29" s="165">
        <f t="shared" si="4"/>
        <v>16.793860669508863</v>
      </c>
      <c r="U29" s="165">
        <f t="shared" si="4"/>
        <v>30.212917147014252</v>
      </c>
      <c r="W29" s="72"/>
    </row>
    <row r="30" spans="1:23" ht="15.75" thickBot="1" x14ac:dyDescent="0.3">
      <c r="A30" s="168">
        <v>28</v>
      </c>
      <c r="B30" s="169" t="s">
        <v>15</v>
      </c>
      <c r="C30" s="194">
        <f>'1. EMPLOYMENT'!K30</f>
        <v>39.25</v>
      </c>
      <c r="D30" s="194">
        <f>'2. PARTICIPATION'!K30</f>
        <v>20.718988416741624</v>
      </c>
      <c r="E30" s="194">
        <f>'3. INDEP_LIVING'!T30</f>
        <v>75.295348371564373</v>
      </c>
      <c r="F30" s="195">
        <f>'4. CAPACITY'!P30</f>
        <v>63.890444175878208</v>
      </c>
      <c r="G30" s="81"/>
      <c r="H30" s="81"/>
      <c r="I30" s="81"/>
      <c r="J30" s="81"/>
      <c r="K30" s="163">
        <f t="shared" si="1"/>
        <v>41.296769618191647</v>
      </c>
      <c r="L30" s="170">
        <f t="shared" si="0"/>
        <v>4</v>
      </c>
      <c r="M30" s="165">
        <f t="shared" si="2"/>
        <v>1373.75</v>
      </c>
      <c r="N30" s="165">
        <f t="shared" si="2"/>
        <v>725.16459458595682</v>
      </c>
      <c r="O30" s="165">
        <f t="shared" si="2"/>
        <v>752.95348371564376</v>
      </c>
      <c r="P30" s="165">
        <f t="shared" si="2"/>
        <v>1277.8088835175643</v>
      </c>
      <c r="Q30" s="165">
        <f t="shared" si="3"/>
        <v>4129.6769618191647</v>
      </c>
      <c r="R30" s="165">
        <f t="shared" si="4"/>
        <v>33.265313793329952</v>
      </c>
      <c r="S30" s="165">
        <f t="shared" si="4"/>
        <v>17.559838246198183</v>
      </c>
      <c r="T30" s="165">
        <f t="shared" si="4"/>
        <v>18.232745337639198</v>
      </c>
      <c r="U30" s="165">
        <f t="shared" si="4"/>
        <v>30.942102622832667</v>
      </c>
      <c r="W30" s="72"/>
    </row>
    <row r="31" spans="1:23" x14ac:dyDescent="0.25">
      <c r="W31" s="72"/>
    </row>
    <row r="32" spans="1:23" x14ac:dyDescent="0.25">
      <c r="B32" s="147" t="s">
        <v>67</v>
      </c>
      <c r="C32" s="171">
        <f>AVERAGE(C3:C30)</f>
        <v>31.089285714285715</v>
      </c>
      <c r="D32" s="171">
        <f>AVERAGE(D3:D30)</f>
        <v>17.881669360293195</v>
      </c>
      <c r="E32" s="171">
        <f>AVERAGE(E3:E30)</f>
        <v>70.659508286560893</v>
      </c>
      <c r="F32" s="171">
        <f>AVERAGE(F3:F30)</f>
        <v>57.540408020981786</v>
      </c>
      <c r="K32" s="171">
        <f>AVERAGE(K3:K30)</f>
        <v>35.713866708955067</v>
      </c>
      <c r="W32" s="72"/>
    </row>
    <row r="33" spans="1:23" x14ac:dyDescent="0.25">
      <c r="B33" s="143"/>
      <c r="C33" s="172"/>
      <c r="D33" s="172"/>
      <c r="E33" s="172"/>
      <c r="F33" s="172"/>
      <c r="W33" s="72"/>
    </row>
    <row r="34" spans="1:23" x14ac:dyDescent="0.25">
      <c r="B34" s="143"/>
      <c r="C34" s="172"/>
      <c r="D34" s="172"/>
      <c r="E34" s="172"/>
      <c r="F34" s="172"/>
      <c r="W34" s="72"/>
    </row>
    <row r="35" spans="1:23" x14ac:dyDescent="0.25">
      <c r="B35" s="143"/>
      <c r="C35" s="172"/>
      <c r="D35" s="172"/>
      <c r="E35" s="172"/>
      <c r="F35" s="172"/>
      <c r="W35" s="72"/>
    </row>
    <row r="36" spans="1:23" x14ac:dyDescent="0.25">
      <c r="B36" s="143"/>
      <c r="C36" s="172"/>
      <c r="D36" s="172"/>
      <c r="E36" s="172"/>
      <c r="F36" s="172"/>
      <c r="W36" s="72"/>
    </row>
    <row r="37" spans="1:23" x14ac:dyDescent="0.25">
      <c r="B37" s="143"/>
      <c r="C37" s="172"/>
      <c r="D37" s="172"/>
      <c r="E37" s="172"/>
      <c r="F37" s="172"/>
      <c r="W37" s="72"/>
    </row>
    <row r="38" spans="1:23" x14ac:dyDescent="0.25">
      <c r="B38" s="143"/>
      <c r="C38" s="172"/>
      <c r="D38" s="172"/>
      <c r="E38" s="172"/>
      <c r="F38" s="172"/>
      <c r="W38" s="72"/>
    </row>
    <row r="39" spans="1:23" x14ac:dyDescent="0.25">
      <c r="B39" s="143"/>
      <c r="C39" s="172"/>
      <c r="D39" s="172"/>
      <c r="E39" s="172"/>
      <c r="F39" s="172"/>
      <c r="W39" s="72"/>
    </row>
    <row r="40" spans="1:23" ht="15.75" thickBot="1" x14ac:dyDescent="0.3">
      <c r="B40" s="143"/>
      <c r="C40" s="172"/>
      <c r="D40" s="172"/>
      <c r="E40" s="172"/>
      <c r="F40" s="172"/>
      <c r="W40" s="72"/>
    </row>
    <row r="41" spans="1:23" ht="49.9" customHeight="1" thickBot="1" x14ac:dyDescent="0.3">
      <c r="A41" s="210" t="s">
        <v>118</v>
      </c>
      <c r="B41" s="216"/>
      <c r="C41" s="217" t="s">
        <v>108</v>
      </c>
      <c r="D41" s="217"/>
      <c r="E41" s="217"/>
      <c r="F41" s="218"/>
      <c r="G41" s="219" t="s">
        <v>56</v>
      </c>
      <c r="H41" s="219"/>
      <c r="I41" s="219"/>
      <c r="J41" s="219"/>
      <c r="K41" s="210" t="s">
        <v>76</v>
      </c>
      <c r="L41" s="211"/>
      <c r="M41" s="214"/>
      <c r="N41" s="214"/>
      <c r="O41" s="214"/>
      <c r="P41" s="215"/>
      <c r="R41" s="213"/>
      <c r="S41" s="214"/>
      <c r="T41" s="214"/>
      <c r="U41" s="215"/>
      <c r="W41" s="173" t="s">
        <v>119</v>
      </c>
    </row>
    <row r="42" spans="1:23" ht="15.75" thickBot="1" x14ac:dyDescent="0.3">
      <c r="A42" s="156" t="s">
        <v>47</v>
      </c>
      <c r="B42" s="183" t="s">
        <v>26</v>
      </c>
      <c r="C42" s="183" t="s">
        <v>112</v>
      </c>
      <c r="D42" s="183" t="s">
        <v>113</v>
      </c>
      <c r="E42" s="183" t="s">
        <v>114</v>
      </c>
      <c r="F42" s="184" t="s">
        <v>115</v>
      </c>
      <c r="G42" s="128" t="s">
        <v>112</v>
      </c>
      <c r="H42" s="128" t="s">
        <v>113</v>
      </c>
      <c r="I42" s="128" t="s">
        <v>114</v>
      </c>
      <c r="J42" s="128" t="s">
        <v>115</v>
      </c>
      <c r="K42" s="157" t="s">
        <v>62</v>
      </c>
      <c r="L42" s="158" t="s">
        <v>57</v>
      </c>
      <c r="M42" s="159"/>
      <c r="N42" s="159"/>
      <c r="O42" s="159"/>
      <c r="P42" s="159"/>
      <c r="Q42" s="160"/>
      <c r="R42" s="159"/>
      <c r="S42" s="159"/>
      <c r="T42" s="159"/>
      <c r="U42" s="159"/>
      <c r="W42" s="174" t="s">
        <v>74</v>
      </c>
    </row>
    <row r="43" spans="1:23" x14ac:dyDescent="0.25">
      <c r="A43" s="141">
        <v>1</v>
      </c>
      <c r="B43" s="142" t="s">
        <v>27</v>
      </c>
      <c r="C43" s="161">
        <f>'1. EMPLOYMENT'!K43</f>
        <v>27.225000000000001</v>
      </c>
      <c r="D43" s="161">
        <f>'2. PARTICIPATION'!K43</f>
        <v>25.493697478991592</v>
      </c>
      <c r="E43" s="161">
        <f>'3. INDEP_LIVING'!T43</f>
        <v>74.453385017847353</v>
      </c>
      <c r="F43" s="162">
        <f>'4. CAPACITY'!P43</f>
        <v>62.762759604472819</v>
      </c>
      <c r="G43" s="69">
        <v>35</v>
      </c>
      <c r="H43" s="69">
        <v>35</v>
      </c>
      <c r="I43" s="69">
        <v>10</v>
      </c>
      <c r="J43" s="69">
        <v>20</v>
      </c>
      <c r="K43" s="163">
        <f t="shared" ref="K43:K70" si="5">((C43*G$43)+(D43*H$43)+(E43*I$43)+(F43*J$43))/100</f>
        <v>38.449434540326358</v>
      </c>
      <c r="L43" s="164">
        <f t="shared" ref="L43:L70" si="6">RANK(K43,K$43:K$70)</f>
        <v>11</v>
      </c>
      <c r="M43" s="165"/>
      <c r="N43" s="165"/>
      <c r="O43" s="165"/>
      <c r="P43" s="165"/>
      <c r="Q43" s="165"/>
      <c r="R43" s="165"/>
      <c r="S43" s="165"/>
      <c r="T43" s="165"/>
      <c r="U43" s="165"/>
      <c r="W43" s="175">
        <f t="shared" ref="W43:W70" si="7">K83-K43</f>
        <v>-1.5766996970141065</v>
      </c>
    </row>
    <row r="44" spans="1:23" x14ac:dyDescent="0.25">
      <c r="A44" s="146">
        <v>2</v>
      </c>
      <c r="B44" s="147" t="s">
        <v>17</v>
      </c>
      <c r="C44" s="161">
        <f>'1. EMPLOYMENT'!K44</f>
        <v>33.65</v>
      </c>
      <c r="D44" s="161">
        <f>'2. PARTICIPATION'!K44</f>
        <v>8.4646501478025371</v>
      </c>
      <c r="E44" s="161">
        <f>'3. INDEP_LIVING'!T44</f>
        <v>69.935711472260877</v>
      </c>
      <c r="F44" s="162">
        <f>'4. CAPACITY'!P44</f>
        <v>55.759157143005588</v>
      </c>
      <c r="G44" s="69"/>
      <c r="H44" s="69"/>
      <c r="I44" s="69" t="s">
        <v>63</v>
      </c>
      <c r="J44" s="69">
        <v>100</v>
      </c>
      <c r="K44" s="163">
        <f t="shared" si="5"/>
        <v>32.885530127558098</v>
      </c>
      <c r="L44" s="166">
        <f t="shared" si="6"/>
        <v>22</v>
      </c>
      <c r="M44" s="165"/>
      <c r="N44" s="165"/>
      <c r="O44" s="165"/>
      <c r="P44" s="165"/>
      <c r="Q44" s="165"/>
      <c r="R44" s="165"/>
      <c r="S44" s="165"/>
      <c r="T44" s="165"/>
      <c r="U44" s="165"/>
      <c r="W44" s="176">
        <f t="shared" si="7"/>
        <v>-1.8445820496892473</v>
      </c>
    </row>
    <row r="45" spans="1:23" x14ac:dyDescent="0.25">
      <c r="A45" s="146">
        <v>3</v>
      </c>
      <c r="B45" s="147" t="s">
        <v>18</v>
      </c>
      <c r="C45" s="161">
        <f>'1. EMPLOYMENT'!K45</f>
        <v>40.174999999999997</v>
      </c>
      <c r="D45" s="161">
        <f>'2. PARTICIPATION'!K45</f>
        <v>14.086826347305392</v>
      </c>
      <c r="E45" s="161">
        <f>'3. INDEP_LIVING'!T45</f>
        <v>72.374283471528187</v>
      </c>
      <c r="F45" s="162">
        <f>'4. CAPACITY'!P45</f>
        <v>58.281294324333963</v>
      </c>
      <c r="G45" s="81"/>
      <c r="H45" s="81"/>
      <c r="I45" s="81"/>
      <c r="J45" s="81"/>
      <c r="K45" s="163">
        <f t="shared" si="5"/>
        <v>37.885326433576502</v>
      </c>
      <c r="L45" s="166">
        <f t="shared" si="6"/>
        <v>14</v>
      </c>
      <c r="M45" s="165"/>
      <c r="N45" s="165"/>
      <c r="O45" s="165"/>
      <c r="P45" s="165"/>
      <c r="Q45" s="165"/>
      <c r="R45" s="165"/>
      <c r="S45" s="165"/>
      <c r="T45" s="165"/>
      <c r="U45" s="165"/>
      <c r="W45" s="176">
        <f t="shared" si="7"/>
        <v>-2.6462454660887644</v>
      </c>
    </row>
    <row r="46" spans="1:23" x14ac:dyDescent="0.25">
      <c r="A46" s="146">
        <v>4</v>
      </c>
      <c r="B46" s="147" t="s">
        <v>19</v>
      </c>
      <c r="C46" s="161">
        <f>'1. EMPLOYMENT'!K46</f>
        <v>45.674999999999997</v>
      </c>
      <c r="D46" s="161">
        <f>'2. PARTICIPATION'!K46</f>
        <v>19.019655250881783</v>
      </c>
      <c r="E46" s="161">
        <f>'3. INDEP_LIVING'!T46</f>
        <v>78.487221476597213</v>
      </c>
      <c r="F46" s="162">
        <f>'4. CAPACITY'!P46</f>
        <v>66.259957230252809</v>
      </c>
      <c r="G46" s="81"/>
      <c r="H46" s="81"/>
      <c r="I46" s="81"/>
      <c r="J46" s="81"/>
      <c r="K46" s="163">
        <f t="shared" si="5"/>
        <v>43.743842931518905</v>
      </c>
      <c r="L46" s="166">
        <f t="shared" si="6"/>
        <v>3</v>
      </c>
      <c r="M46" s="165"/>
      <c r="N46" s="165"/>
      <c r="O46" s="165"/>
      <c r="P46" s="165"/>
      <c r="Q46" s="165"/>
      <c r="R46" s="165"/>
      <c r="S46" s="165"/>
      <c r="T46" s="165"/>
      <c r="U46" s="165"/>
      <c r="W46" s="176">
        <f t="shared" si="7"/>
        <v>-1.5217749654628676</v>
      </c>
    </row>
    <row r="47" spans="1:23" x14ac:dyDescent="0.25">
      <c r="A47" s="146">
        <v>5</v>
      </c>
      <c r="B47" s="147" t="s">
        <v>16</v>
      </c>
      <c r="C47" s="161">
        <f>'1. EMPLOYMENT'!K47</f>
        <v>43.575000000000003</v>
      </c>
      <c r="D47" s="161">
        <f>'2. PARTICIPATION'!K47</f>
        <v>17.29216988354624</v>
      </c>
      <c r="E47" s="161">
        <f>'3. INDEP_LIVING'!T47</f>
        <v>76.712366498228846</v>
      </c>
      <c r="F47" s="162">
        <f>'4. CAPACITY'!P47</f>
        <v>63.191779824712121</v>
      </c>
      <c r="G47" s="81"/>
      <c r="H47" s="81"/>
      <c r="I47" s="81"/>
      <c r="J47" s="81"/>
      <c r="K47" s="163">
        <f t="shared" si="5"/>
        <v>41.613102074006491</v>
      </c>
      <c r="L47" s="166">
        <f t="shared" si="6"/>
        <v>6</v>
      </c>
      <c r="M47" s="165"/>
      <c r="N47" s="165"/>
      <c r="O47" s="165"/>
      <c r="P47" s="165"/>
      <c r="Q47" s="165"/>
      <c r="R47" s="165"/>
      <c r="S47" s="165"/>
      <c r="T47" s="165"/>
      <c r="U47" s="165"/>
      <c r="W47" s="176">
        <f t="shared" si="7"/>
        <v>-4.215799759022353</v>
      </c>
    </row>
    <row r="48" spans="1:23" x14ac:dyDescent="0.25">
      <c r="A48" s="146">
        <v>6</v>
      </c>
      <c r="B48" s="147" t="s">
        <v>20</v>
      </c>
      <c r="C48" s="161">
        <f>'1. EMPLOYMENT'!K48</f>
        <v>42.95</v>
      </c>
      <c r="D48" s="161">
        <f>'2. PARTICIPATION'!K48</f>
        <v>14.691219596342938</v>
      </c>
      <c r="E48" s="161">
        <f>'3. INDEP_LIVING'!T48</f>
        <v>68.720470883797631</v>
      </c>
      <c r="F48" s="162">
        <f>'4. CAPACITY'!P48</f>
        <v>49.757599983757181</v>
      </c>
      <c r="G48" s="81"/>
      <c r="H48" s="81"/>
      <c r="I48" s="81"/>
      <c r="J48" s="81"/>
      <c r="K48" s="163">
        <f t="shared" si="5"/>
        <v>36.997993943851228</v>
      </c>
      <c r="L48" s="166">
        <f t="shared" si="6"/>
        <v>15</v>
      </c>
      <c r="M48" s="165"/>
      <c r="N48" s="165"/>
      <c r="O48" s="165"/>
      <c r="P48" s="165"/>
      <c r="Q48" s="165"/>
      <c r="R48" s="165"/>
      <c r="S48" s="165"/>
      <c r="T48" s="165"/>
      <c r="U48" s="165"/>
      <c r="W48" s="176">
        <f t="shared" si="7"/>
        <v>1.3560413680927965</v>
      </c>
    </row>
    <row r="49" spans="1:23" x14ac:dyDescent="0.25">
      <c r="A49" s="146">
        <v>7</v>
      </c>
      <c r="B49" s="147" t="s">
        <v>21</v>
      </c>
      <c r="C49" s="161">
        <f>'1. EMPLOYMENT'!K49</f>
        <v>42.325000000000003</v>
      </c>
      <c r="D49" s="161">
        <f>'2. PARTICIPATION'!K49</f>
        <v>19.516506652067282</v>
      </c>
      <c r="E49" s="161">
        <f>'3. INDEP_LIVING'!T49</f>
        <v>76.209074502054193</v>
      </c>
      <c r="F49" s="162">
        <f>'4. CAPACITY'!P49</f>
        <v>62.009521079634652</v>
      </c>
      <c r="G49" s="81"/>
      <c r="H49" s="81"/>
      <c r="I49" s="81"/>
      <c r="J49" s="81"/>
      <c r="K49" s="163">
        <f t="shared" si="5"/>
        <v>41.667338994355894</v>
      </c>
      <c r="L49" s="166">
        <f t="shared" si="6"/>
        <v>5</v>
      </c>
      <c r="M49" s="165" t="s">
        <v>109</v>
      </c>
      <c r="N49" s="165"/>
      <c r="O49" s="165"/>
      <c r="P49" s="165"/>
      <c r="Q49" s="165"/>
      <c r="R49" s="165" t="s">
        <v>110</v>
      </c>
      <c r="S49" s="165"/>
      <c r="T49" s="165"/>
      <c r="U49" s="165"/>
      <c r="W49" s="176">
        <f t="shared" si="7"/>
        <v>-5.073561156164871</v>
      </c>
    </row>
    <row r="50" spans="1:23" x14ac:dyDescent="0.25">
      <c r="A50" s="146">
        <v>8</v>
      </c>
      <c r="B50" s="147" t="s">
        <v>22</v>
      </c>
      <c r="C50" s="161">
        <f>'1. EMPLOYMENT'!K50</f>
        <v>26.2</v>
      </c>
      <c r="D50" s="161">
        <f>'2. PARTICIPATION'!K50</f>
        <v>10.490263398716948</v>
      </c>
      <c r="E50" s="161">
        <f>'3. INDEP_LIVING'!T50</f>
        <v>65.651966311664538</v>
      </c>
      <c r="F50" s="162">
        <f>'4. CAPACITY'!P50</f>
        <v>51.210543359768394</v>
      </c>
      <c r="G50" s="81"/>
      <c r="H50" s="81"/>
      <c r="I50" s="81"/>
      <c r="J50" s="81"/>
      <c r="K50" s="163">
        <f t="shared" si="5"/>
        <v>29.648897492671061</v>
      </c>
      <c r="L50" s="166">
        <f t="shared" si="6"/>
        <v>28</v>
      </c>
      <c r="M50" s="165" t="s">
        <v>112</v>
      </c>
      <c r="N50" s="165" t="s">
        <v>113</v>
      </c>
      <c r="O50" s="165" t="s">
        <v>114</v>
      </c>
      <c r="P50" s="165" t="s">
        <v>115</v>
      </c>
      <c r="Q50" s="165" t="s">
        <v>117</v>
      </c>
      <c r="R50" s="165" t="s">
        <v>112</v>
      </c>
      <c r="S50" s="165" t="s">
        <v>113</v>
      </c>
      <c r="T50" s="165" t="s">
        <v>114</v>
      </c>
      <c r="U50" s="165" t="s">
        <v>115</v>
      </c>
      <c r="W50" s="176">
        <f t="shared" si="7"/>
        <v>-3.6378737233362095</v>
      </c>
    </row>
    <row r="51" spans="1:23" x14ac:dyDescent="0.25">
      <c r="A51" s="146">
        <v>9</v>
      </c>
      <c r="B51" s="147" t="s">
        <v>23</v>
      </c>
      <c r="C51" s="161">
        <f>'1. EMPLOYMENT'!K51</f>
        <v>29.25</v>
      </c>
      <c r="D51" s="161">
        <f>'2. PARTICIPATION'!K51</f>
        <v>16.367488443759626</v>
      </c>
      <c r="E51" s="161">
        <f>'3. INDEP_LIVING'!T51</f>
        <v>72.632708860551929</v>
      </c>
      <c r="F51" s="162">
        <f>'4. CAPACITY'!P51</f>
        <v>60.956371125353719</v>
      </c>
      <c r="G51" s="81"/>
      <c r="H51" s="81"/>
      <c r="I51" s="81"/>
      <c r="J51" s="81"/>
      <c r="K51" s="163">
        <f t="shared" si="5"/>
        <v>35.420666066441811</v>
      </c>
      <c r="L51" s="166">
        <f t="shared" si="6"/>
        <v>19</v>
      </c>
      <c r="M51" s="165">
        <f t="shared" ref="M51:P70" si="8">+C43*G$43</f>
        <v>952.875</v>
      </c>
      <c r="N51" s="165">
        <f t="shared" si="8"/>
        <v>892.27941176470574</v>
      </c>
      <c r="O51" s="165">
        <f t="shared" si="8"/>
        <v>744.53385017847359</v>
      </c>
      <c r="P51" s="165">
        <f t="shared" si="8"/>
        <v>1255.2551920894564</v>
      </c>
      <c r="Q51" s="165">
        <f>SUM(M51:P51)</f>
        <v>3844.9434540326356</v>
      </c>
      <c r="R51" s="165">
        <f>M51/$Q51*100</f>
        <v>24.782549116570497</v>
      </c>
      <c r="S51" s="165">
        <f>N51/$Q51*100</f>
        <v>23.206567858075246</v>
      </c>
      <c r="T51" s="165">
        <f t="shared" ref="T51:U78" si="9">O51/$Q51*100</f>
        <v>19.363973985042488</v>
      </c>
      <c r="U51" s="165">
        <f t="shared" si="9"/>
        <v>32.646909040311776</v>
      </c>
      <c r="W51" s="176">
        <f t="shared" si="7"/>
        <v>-3.2390114478238772</v>
      </c>
    </row>
    <row r="52" spans="1:23" x14ac:dyDescent="0.25">
      <c r="A52" s="146">
        <v>10</v>
      </c>
      <c r="B52" s="147" t="s">
        <v>24</v>
      </c>
      <c r="C52" s="161">
        <f>'1. EMPLOYMENT'!K52</f>
        <v>28.15</v>
      </c>
      <c r="D52" s="161">
        <f>'2. PARTICIPATION'!K52</f>
        <v>24.428092637047861</v>
      </c>
      <c r="E52" s="161">
        <f>'3. INDEP_LIVING'!T52</f>
        <v>77.130013671071907</v>
      </c>
      <c r="F52" s="162">
        <f>'4. CAPACITY'!P52</f>
        <v>61.490228461933519</v>
      </c>
      <c r="G52" s="167"/>
      <c r="H52" s="167"/>
      <c r="I52" s="167"/>
      <c r="J52" s="167"/>
      <c r="K52" s="163">
        <f t="shared" si="5"/>
        <v>38.413379482460648</v>
      </c>
      <c r="L52" s="166">
        <f t="shared" si="6"/>
        <v>12</v>
      </c>
      <c r="M52" s="165">
        <f t="shared" si="8"/>
        <v>1177.75</v>
      </c>
      <c r="N52" s="165">
        <f t="shared" si="8"/>
        <v>296.26275517308881</v>
      </c>
      <c r="O52" s="165">
        <f t="shared" si="8"/>
        <v>699.3571147226088</v>
      </c>
      <c r="P52" s="165">
        <f t="shared" si="8"/>
        <v>1115.1831428601117</v>
      </c>
      <c r="Q52" s="165">
        <f t="shared" ref="Q52:Q78" si="10">SUM(M52:P52)</f>
        <v>3288.5530127558095</v>
      </c>
      <c r="R52" s="165">
        <f t="shared" ref="R52:S78" si="11">M52/$Q52*100</f>
        <v>35.813623664623393</v>
      </c>
      <c r="S52" s="165">
        <f t="shared" si="11"/>
        <v>9.0089092079078412</v>
      </c>
      <c r="T52" s="165">
        <f t="shared" si="9"/>
        <v>21.26640841762034</v>
      </c>
      <c r="U52" s="165">
        <f t="shared" si="9"/>
        <v>33.911058709848426</v>
      </c>
      <c r="W52" s="176">
        <f t="shared" si="7"/>
        <v>0.23606218546171931</v>
      </c>
    </row>
    <row r="53" spans="1:23" x14ac:dyDescent="0.25">
      <c r="A53" s="146">
        <v>11</v>
      </c>
      <c r="B53" s="147" t="s">
        <v>54</v>
      </c>
      <c r="C53" s="161">
        <f>'1. EMPLOYMENT'!K53</f>
        <v>25.625</v>
      </c>
      <c r="D53" s="161">
        <f>'2. PARTICIPATION'!K53</f>
        <v>15.050248203726378</v>
      </c>
      <c r="E53" s="161">
        <f>'3. INDEP_LIVING'!T53</f>
        <v>65.175308103727318</v>
      </c>
      <c r="F53" s="162">
        <f>'4. CAPACITY'!P53</f>
        <v>49.928485936988544</v>
      </c>
      <c r="G53" s="167"/>
      <c r="H53" s="167"/>
      <c r="I53" s="167"/>
      <c r="J53" s="167"/>
      <c r="K53" s="163">
        <f t="shared" si="5"/>
        <v>30.739564869074673</v>
      </c>
      <c r="L53" s="166">
        <f t="shared" si="6"/>
        <v>27</v>
      </c>
      <c r="M53" s="165">
        <f t="shared" si="8"/>
        <v>1406.125</v>
      </c>
      <c r="N53" s="165">
        <f t="shared" si="8"/>
        <v>493.03892215568874</v>
      </c>
      <c r="O53" s="165">
        <f t="shared" si="8"/>
        <v>723.7428347152819</v>
      </c>
      <c r="P53" s="165">
        <f t="shared" si="8"/>
        <v>1165.6258864866793</v>
      </c>
      <c r="Q53" s="165">
        <f t="shared" si="10"/>
        <v>3788.5326433576502</v>
      </c>
      <c r="R53" s="165">
        <f t="shared" si="11"/>
        <v>37.115293238012022</v>
      </c>
      <c r="S53" s="165">
        <f t="shared" si="11"/>
        <v>13.013981099519437</v>
      </c>
      <c r="T53" s="165">
        <f t="shared" si="9"/>
        <v>19.103513229170773</v>
      </c>
      <c r="U53" s="165">
        <f t="shared" si="9"/>
        <v>30.767212433297765</v>
      </c>
      <c r="W53" s="176">
        <f t="shared" si="7"/>
        <v>-2.6727689676768378</v>
      </c>
    </row>
    <row r="54" spans="1:23" x14ac:dyDescent="0.25">
      <c r="A54" s="146">
        <v>12</v>
      </c>
      <c r="B54" s="147" t="s">
        <v>25</v>
      </c>
      <c r="C54" s="161">
        <f>'1. EMPLOYMENT'!K54</f>
        <v>35.25</v>
      </c>
      <c r="D54" s="161">
        <f>'2. PARTICIPATION'!K54</f>
        <v>16.533942558746737</v>
      </c>
      <c r="E54" s="161">
        <f>'3. INDEP_LIVING'!T54</f>
        <v>68.788100802166241</v>
      </c>
      <c r="F54" s="162">
        <f>'4. CAPACITY'!P54</f>
        <v>57.072255790093983</v>
      </c>
      <c r="G54" s="167"/>
      <c r="H54" s="167"/>
      <c r="I54" s="167"/>
      <c r="J54" s="167"/>
      <c r="K54" s="163">
        <f t="shared" si="5"/>
        <v>36.417641133796778</v>
      </c>
      <c r="L54" s="166">
        <f t="shared" si="6"/>
        <v>17</v>
      </c>
      <c r="M54" s="165">
        <f t="shared" ref="M54:P61" si="12">+C45*G$43</f>
        <v>1406.125</v>
      </c>
      <c r="N54" s="165">
        <f t="shared" si="12"/>
        <v>493.03892215568874</v>
      </c>
      <c r="O54" s="165">
        <f t="shared" si="12"/>
        <v>723.7428347152819</v>
      </c>
      <c r="P54" s="165">
        <f t="shared" si="12"/>
        <v>1165.6258864866793</v>
      </c>
      <c r="Q54" s="165">
        <f t="shared" si="10"/>
        <v>3788.5326433576502</v>
      </c>
      <c r="R54" s="165">
        <f t="shared" si="11"/>
        <v>37.115293238012022</v>
      </c>
      <c r="S54" s="165">
        <f t="shared" si="11"/>
        <v>13.013981099519437</v>
      </c>
      <c r="T54" s="165">
        <f t="shared" si="9"/>
        <v>19.103513229170773</v>
      </c>
      <c r="U54" s="165">
        <f t="shared" si="9"/>
        <v>30.767212433297765</v>
      </c>
      <c r="W54" s="176">
        <f t="shared" si="7"/>
        <v>-4.9559576204840532</v>
      </c>
    </row>
    <row r="55" spans="1:23" x14ac:dyDescent="0.25">
      <c r="A55" s="146">
        <v>13</v>
      </c>
      <c r="B55" s="147" t="s">
        <v>0</v>
      </c>
      <c r="C55" s="161">
        <f>'1. EMPLOYMENT'!K55</f>
        <v>37.200000000000003</v>
      </c>
      <c r="D55" s="161">
        <f>'2. PARTICIPATION'!K55</f>
        <v>21.18954248366013</v>
      </c>
      <c r="E55" s="161">
        <f>'3. INDEP_LIVING'!T55</f>
        <v>73.250722422748055</v>
      </c>
      <c r="F55" s="162">
        <f>'4. CAPACITY'!P55</f>
        <v>57.324987129844793</v>
      </c>
      <c r="G55" s="167"/>
      <c r="H55" s="167"/>
      <c r="I55" s="167"/>
      <c r="J55" s="167"/>
      <c r="K55" s="163">
        <f t="shared" si="5"/>
        <v>39.226409537524809</v>
      </c>
      <c r="L55" s="166">
        <f t="shared" si="6"/>
        <v>8</v>
      </c>
      <c r="M55" s="165">
        <f t="shared" si="12"/>
        <v>1598.625</v>
      </c>
      <c r="N55" s="165">
        <f t="shared" si="12"/>
        <v>665.68793378086241</v>
      </c>
      <c r="O55" s="165">
        <f t="shared" si="12"/>
        <v>784.8722147659721</v>
      </c>
      <c r="P55" s="165">
        <f t="shared" si="12"/>
        <v>1325.1991446050561</v>
      </c>
      <c r="Q55" s="165">
        <f t="shared" si="10"/>
        <v>4374.3842931518902</v>
      </c>
      <c r="R55" s="165">
        <f t="shared" si="11"/>
        <v>36.545143107400314</v>
      </c>
      <c r="S55" s="165">
        <f t="shared" si="11"/>
        <v>15.21786585652748</v>
      </c>
      <c r="T55" s="165">
        <f t="shared" si="9"/>
        <v>17.942461433822622</v>
      </c>
      <c r="U55" s="165">
        <f t="shared" si="9"/>
        <v>30.294529602249593</v>
      </c>
      <c r="W55" s="176">
        <f t="shared" si="7"/>
        <v>-6.7633479809044843</v>
      </c>
    </row>
    <row r="56" spans="1:23" x14ac:dyDescent="0.25">
      <c r="A56" s="146">
        <v>14</v>
      </c>
      <c r="B56" s="147" t="s">
        <v>1</v>
      </c>
      <c r="C56" s="161">
        <f>'1. EMPLOYMENT'!K56</f>
        <v>38.725000000000001</v>
      </c>
      <c r="D56" s="161">
        <f>'2. PARTICIPATION'!K56</f>
        <v>19.665270213657312</v>
      </c>
      <c r="E56" s="161">
        <f>'3. INDEP_LIVING'!T56</f>
        <v>60.524194644504313</v>
      </c>
      <c r="F56" s="162">
        <f>'4. CAPACITY'!P56</f>
        <v>49.751146060620357</v>
      </c>
      <c r="G56" s="167"/>
      <c r="H56" s="167"/>
      <c r="I56" s="167"/>
      <c r="J56" s="167"/>
      <c r="K56" s="163">
        <f t="shared" si="5"/>
        <v>36.439243251354561</v>
      </c>
      <c r="L56" s="166">
        <f t="shared" si="6"/>
        <v>16</v>
      </c>
      <c r="M56" s="165">
        <f t="shared" si="12"/>
        <v>1525.125</v>
      </c>
      <c r="N56" s="165">
        <f t="shared" si="12"/>
        <v>605.22594592411838</v>
      </c>
      <c r="O56" s="165">
        <f t="shared" si="12"/>
        <v>767.12366498228846</v>
      </c>
      <c r="P56" s="165">
        <f t="shared" si="12"/>
        <v>1263.8355964942425</v>
      </c>
      <c r="Q56" s="165">
        <f t="shared" si="10"/>
        <v>4161.3102074006492</v>
      </c>
      <c r="R56" s="165">
        <f t="shared" si="11"/>
        <v>36.650115564267558</v>
      </c>
      <c r="S56" s="165">
        <f t="shared" si="11"/>
        <v>14.544119898770322</v>
      </c>
      <c r="T56" s="165">
        <f t="shared" si="9"/>
        <v>18.434666649412566</v>
      </c>
      <c r="U56" s="165">
        <f t="shared" si="9"/>
        <v>30.371097887549553</v>
      </c>
      <c r="W56" s="176">
        <f t="shared" si="7"/>
        <v>-1.6432956657054376</v>
      </c>
    </row>
    <row r="57" spans="1:23" ht="14.65" customHeight="1" x14ac:dyDescent="0.25">
      <c r="A57" s="146">
        <v>15</v>
      </c>
      <c r="B57" s="147" t="s">
        <v>2</v>
      </c>
      <c r="C57" s="161">
        <f>'1. EMPLOYMENT'!K57</f>
        <v>39.817670157068065</v>
      </c>
      <c r="D57" s="161">
        <f>'2. PARTICIPATION'!K57</f>
        <v>9.0566066066066089</v>
      </c>
      <c r="E57" s="161">
        <f>'3. INDEP_LIVING'!T57</f>
        <v>76.148513925836141</v>
      </c>
      <c r="F57" s="162">
        <f>'4. CAPACITY'!P57</f>
        <v>46.16408490020553</v>
      </c>
      <c r="G57" s="167"/>
      <c r="H57" s="167"/>
      <c r="I57" s="167"/>
      <c r="J57" s="167"/>
      <c r="K57" s="163">
        <f t="shared" si="5"/>
        <v>33.953665239910855</v>
      </c>
      <c r="L57" s="166">
        <f t="shared" si="6"/>
        <v>20</v>
      </c>
      <c r="M57" s="165">
        <f t="shared" si="12"/>
        <v>1503.25</v>
      </c>
      <c r="N57" s="165">
        <f t="shared" si="12"/>
        <v>514.19268587200281</v>
      </c>
      <c r="O57" s="165">
        <f t="shared" si="12"/>
        <v>687.20470883797634</v>
      </c>
      <c r="P57" s="165">
        <f t="shared" si="12"/>
        <v>995.15199967514366</v>
      </c>
      <c r="Q57" s="165">
        <f t="shared" si="10"/>
        <v>3699.7993943851229</v>
      </c>
      <c r="R57" s="165">
        <f t="shared" si="11"/>
        <v>40.630581276416159</v>
      </c>
      <c r="S57" s="165">
        <f t="shared" si="11"/>
        <v>13.897853128262852</v>
      </c>
      <c r="T57" s="165">
        <f t="shared" si="9"/>
        <v>18.574107284867651</v>
      </c>
      <c r="U57" s="165">
        <f t="shared" si="9"/>
        <v>26.897458310453342</v>
      </c>
      <c r="W57" s="176">
        <f t="shared" si="7"/>
        <v>-0.42308227696408096</v>
      </c>
    </row>
    <row r="58" spans="1:23" x14ac:dyDescent="0.25">
      <c r="A58" s="146">
        <v>16</v>
      </c>
      <c r="B58" s="147" t="s">
        <v>3</v>
      </c>
      <c r="C58" s="161">
        <f>'1. EMPLOYMENT'!K58</f>
        <v>24.112500000000001</v>
      </c>
      <c r="D58" s="161">
        <f>'2. PARTICIPATION'!K58</f>
        <v>26.921243440291633</v>
      </c>
      <c r="E58" s="161">
        <f>'3. INDEP_LIVING'!T58</f>
        <v>76.351027966633865</v>
      </c>
      <c r="F58" s="162">
        <f>'4. CAPACITY'!P58</f>
        <v>62.633341403240728</v>
      </c>
      <c r="G58" s="167"/>
      <c r="H58" s="167"/>
      <c r="I58" s="167"/>
      <c r="J58" s="167"/>
      <c r="K58" s="163">
        <f t="shared" si="5"/>
        <v>38.023581281413605</v>
      </c>
      <c r="L58" s="166">
        <f t="shared" si="6"/>
        <v>13</v>
      </c>
      <c r="M58" s="165">
        <f t="shared" si="12"/>
        <v>1481.375</v>
      </c>
      <c r="N58" s="165">
        <f t="shared" si="12"/>
        <v>683.07773282235485</v>
      </c>
      <c r="O58" s="165">
        <f t="shared" si="12"/>
        <v>762.09074502054193</v>
      </c>
      <c r="P58" s="165">
        <f t="shared" si="12"/>
        <v>1240.1904215926929</v>
      </c>
      <c r="Q58" s="165">
        <f t="shared" si="10"/>
        <v>4166.7338994355896</v>
      </c>
      <c r="R58" s="165">
        <f t="shared" si="11"/>
        <v>35.552426330864606</v>
      </c>
      <c r="S58" s="165">
        <f t="shared" si="11"/>
        <v>16.393601062810419</v>
      </c>
      <c r="T58" s="165">
        <f t="shared" si="9"/>
        <v>18.289882757422351</v>
      </c>
      <c r="U58" s="165">
        <f t="shared" si="9"/>
        <v>29.764089848902625</v>
      </c>
      <c r="W58" s="176">
        <f t="shared" si="7"/>
        <v>-5.4047674277320397</v>
      </c>
    </row>
    <row r="59" spans="1:23" x14ac:dyDescent="0.25">
      <c r="A59" s="146">
        <v>17</v>
      </c>
      <c r="B59" s="147" t="s">
        <v>4</v>
      </c>
      <c r="C59" s="161">
        <f>'1. EMPLOYMENT'!K59</f>
        <v>33.049999999999997</v>
      </c>
      <c r="D59" s="161">
        <f>'2. PARTICIPATION'!K59</f>
        <v>12.531378618021083</v>
      </c>
      <c r="E59" s="161">
        <f>'3. INDEP_LIVING'!T59</f>
        <v>66.240842677797275</v>
      </c>
      <c r="F59" s="162">
        <f>'4. CAPACITY'!P59</f>
        <v>50.829846122988393</v>
      </c>
      <c r="G59" s="167"/>
      <c r="H59" s="167"/>
      <c r="I59" s="167"/>
      <c r="J59" s="167"/>
      <c r="K59" s="163">
        <f t="shared" si="5"/>
        <v>32.743536008684785</v>
      </c>
      <c r="L59" s="166">
        <f t="shared" si="6"/>
        <v>23</v>
      </c>
      <c r="M59" s="165">
        <f t="shared" si="12"/>
        <v>917</v>
      </c>
      <c r="N59" s="165">
        <f t="shared" si="12"/>
        <v>367.15921895509319</v>
      </c>
      <c r="O59" s="165">
        <f t="shared" si="12"/>
        <v>656.51966311664535</v>
      </c>
      <c r="P59" s="165">
        <f t="shared" si="12"/>
        <v>1024.2108671953679</v>
      </c>
      <c r="Q59" s="165">
        <f t="shared" si="10"/>
        <v>2964.8897492671063</v>
      </c>
      <c r="R59" s="165">
        <f t="shared" si="11"/>
        <v>30.928637404701949</v>
      </c>
      <c r="S59" s="165">
        <f t="shared" si="11"/>
        <v>12.383570722852397</v>
      </c>
      <c r="T59" s="165">
        <f t="shared" si="9"/>
        <v>22.143139159860194</v>
      </c>
      <c r="U59" s="165">
        <f t="shared" si="9"/>
        <v>34.544652712585467</v>
      </c>
      <c r="W59" s="176">
        <f t="shared" si="7"/>
        <v>-4.0677584703948142</v>
      </c>
    </row>
    <row r="60" spans="1:23" x14ac:dyDescent="0.25">
      <c r="A60" s="146">
        <v>18</v>
      </c>
      <c r="B60" s="147" t="s">
        <v>5</v>
      </c>
      <c r="C60" s="161">
        <f>'1. EMPLOYMENT'!K60</f>
        <v>35.9</v>
      </c>
      <c r="D60" s="161">
        <f>'2. PARTICIPATION'!K60</f>
        <v>20.308952190686139</v>
      </c>
      <c r="E60" s="161">
        <f>'3. INDEP_LIVING'!T60</f>
        <v>70.873941568619131</v>
      </c>
      <c r="F60" s="162">
        <f>'4. CAPACITY'!P60</f>
        <v>61.283852709972393</v>
      </c>
      <c r="G60" s="167"/>
      <c r="H60" s="167"/>
      <c r="I60" s="167"/>
      <c r="J60" s="167"/>
      <c r="K60" s="163">
        <f t="shared" si="5"/>
        <v>39.017297965596541</v>
      </c>
      <c r="L60" s="166">
        <f t="shared" si="6"/>
        <v>9</v>
      </c>
      <c r="M60" s="165">
        <f t="shared" si="12"/>
        <v>1023.75</v>
      </c>
      <c r="N60" s="165">
        <f t="shared" si="12"/>
        <v>572.86209553158687</v>
      </c>
      <c r="O60" s="165">
        <f t="shared" si="12"/>
        <v>726.32708860551929</v>
      </c>
      <c r="P60" s="165">
        <f t="shared" si="12"/>
        <v>1219.1274225070745</v>
      </c>
      <c r="Q60" s="165">
        <f t="shared" si="10"/>
        <v>3542.0666066441809</v>
      </c>
      <c r="R60" s="165">
        <f t="shared" si="11"/>
        <v>28.902618547027259</v>
      </c>
      <c r="S60" s="165">
        <f t="shared" si="11"/>
        <v>16.173103420952518</v>
      </c>
      <c r="T60" s="165">
        <f t="shared" si="9"/>
        <v>20.505743377131321</v>
      </c>
      <c r="U60" s="165">
        <f t="shared" si="9"/>
        <v>34.418534654888894</v>
      </c>
      <c r="W60" s="176">
        <f t="shared" si="7"/>
        <v>-7.1441412062710334</v>
      </c>
    </row>
    <row r="61" spans="1:23" x14ac:dyDescent="0.25">
      <c r="A61" s="146">
        <v>19</v>
      </c>
      <c r="B61" s="147" t="s">
        <v>6</v>
      </c>
      <c r="C61" s="161">
        <f>'1. EMPLOYMENT'!K61</f>
        <v>43.325000000000003</v>
      </c>
      <c r="D61" s="161">
        <f>'2. PARTICIPATION'!K61</f>
        <v>28.159693484481622</v>
      </c>
      <c r="E61" s="161">
        <f>'3. INDEP_LIVING'!T61</f>
        <v>79.02181551092049</v>
      </c>
      <c r="F61" s="162">
        <f>'4. CAPACITY'!P61</f>
        <v>66.106810569690452</v>
      </c>
      <c r="G61" s="167"/>
      <c r="H61" s="167"/>
      <c r="I61" s="167"/>
      <c r="J61" s="167"/>
      <c r="K61" s="163">
        <f t="shared" si="5"/>
        <v>46.1431863845987</v>
      </c>
      <c r="L61" s="166">
        <f t="shared" si="6"/>
        <v>2</v>
      </c>
      <c r="M61" s="165">
        <f t="shared" si="12"/>
        <v>985.25</v>
      </c>
      <c r="N61" s="165">
        <f t="shared" si="12"/>
        <v>854.98324229667514</v>
      </c>
      <c r="O61" s="165">
        <f t="shared" si="12"/>
        <v>771.30013671071902</v>
      </c>
      <c r="P61" s="165">
        <f t="shared" si="12"/>
        <v>1229.8045692386704</v>
      </c>
      <c r="Q61" s="165">
        <f t="shared" si="10"/>
        <v>3841.3379482460646</v>
      </c>
      <c r="R61" s="165">
        <f t="shared" si="11"/>
        <v>25.648615489555148</v>
      </c>
      <c r="S61" s="165">
        <f t="shared" si="11"/>
        <v>22.257433576940457</v>
      </c>
      <c r="T61" s="165">
        <f t="shared" si="9"/>
        <v>20.078945073366707</v>
      </c>
      <c r="U61" s="165">
        <f t="shared" si="9"/>
        <v>32.015005860137691</v>
      </c>
      <c r="W61" s="176">
        <f t="shared" si="7"/>
        <v>-6.7125651470763614</v>
      </c>
    </row>
    <row r="62" spans="1:23" x14ac:dyDescent="0.25">
      <c r="A62" s="146">
        <v>20</v>
      </c>
      <c r="B62" s="147" t="s">
        <v>7</v>
      </c>
      <c r="C62" s="161">
        <f>'1. EMPLOYMENT'!K62</f>
        <v>32.225000000000001</v>
      </c>
      <c r="D62" s="161">
        <f>'2. PARTICIPATION'!K62</f>
        <v>21.611822660098525</v>
      </c>
      <c r="E62" s="161">
        <f>'3. INDEP_LIVING'!T62</f>
        <v>79.649310787180397</v>
      </c>
      <c r="F62" s="162">
        <f>'4. CAPACITY'!P62</f>
        <v>60.355396200709237</v>
      </c>
      <c r="G62" s="167"/>
      <c r="H62" s="167"/>
      <c r="I62" s="167"/>
      <c r="J62" s="167"/>
      <c r="K62" s="163">
        <f t="shared" si="5"/>
        <v>38.878898249894377</v>
      </c>
      <c r="L62" s="166">
        <f t="shared" si="6"/>
        <v>10</v>
      </c>
      <c r="M62" s="165">
        <f t="shared" si="8"/>
        <v>1233.75</v>
      </c>
      <c r="N62" s="165">
        <f t="shared" si="8"/>
        <v>578.68798955613579</v>
      </c>
      <c r="O62" s="165">
        <f t="shared" si="8"/>
        <v>687.88100802166241</v>
      </c>
      <c r="P62" s="165">
        <f t="shared" si="8"/>
        <v>1141.4451158018796</v>
      </c>
      <c r="Q62" s="165">
        <f t="shared" si="10"/>
        <v>3641.7641133796778</v>
      </c>
      <c r="R62" s="165">
        <f t="shared" si="11"/>
        <v>33.877812005100985</v>
      </c>
      <c r="S62" s="165">
        <f t="shared" si="11"/>
        <v>15.890320502364833</v>
      </c>
      <c r="T62" s="165">
        <f t="shared" si="9"/>
        <v>18.888675559584392</v>
      </c>
      <c r="U62" s="165">
        <f t="shared" si="9"/>
        <v>31.343191932949786</v>
      </c>
      <c r="W62" s="176">
        <f t="shared" si="7"/>
        <v>-5.7313052066912178</v>
      </c>
    </row>
    <row r="63" spans="1:23" x14ac:dyDescent="0.25">
      <c r="A63" s="146">
        <v>21</v>
      </c>
      <c r="B63" s="147" t="s">
        <v>8</v>
      </c>
      <c r="C63" s="161">
        <f>'1. EMPLOYMENT'!K63</f>
        <v>33.075000000000003</v>
      </c>
      <c r="D63" s="161">
        <f>'2. PARTICIPATION'!K63</f>
        <v>10.101022395326194</v>
      </c>
      <c r="E63" s="161">
        <f>'3. INDEP_LIVING'!T63</f>
        <v>68.500033715381875</v>
      </c>
      <c r="F63" s="162">
        <f>'4. CAPACITY'!P63</f>
        <v>51.690240311530339</v>
      </c>
      <c r="G63" s="167"/>
      <c r="H63" s="167"/>
      <c r="I63" s="167"/>
      <c r="J63" s="167"/>
      <c r="K63" s="163">
        <f t="shared" si="5"/>
        <v>32.29965927220843</v>
      </c>
      <c r="L63" s="166">
        <f t="shared" si="6"/>
        <v>24</v>
      </c>
      <c r="M63" s="165">
        <f t="shared" si="8"/>
        <v>1302</v>
      </c>
      <c r="N63" s="165">
        <f t="shared" si="8"/>
        <v>741.6339869281046</v>
      </c>
      <c r="O63" s="165">
        <f t="shared" si="8"/>
        <v>732.50722422748049</v>
      </c>
      <c r="P63" s="165">
        <f t="shared" si="8"/>
        <v>1146.4997425968959</v>
      </c>
      <c r="Q63" s="165">
        <f t="shared" si="10"/>
        <v>3922.640953752481</v>
      </c>
      <c r="R63" s="165">
        <f t="shared" si="11"/>
        <v>33.191923893887846</v>
      </c>
      <c r="S63" s="165">
        <f t="shared" si="11"/>
        <v>18.906496813547054</v>
      </c>
      <c r="T63" s="165">
        <f t="shared" si="9"/>
        <v>18.673827986391377</v>
      </c>
      <c r="U63" s="165">
        <f t="shared" si="9"/>
        <v>29.227751306173715</v>
      </c>
      <c r="W63" s="176">
        <f t="shared" si="7"/>
        <v>-2.4628670487441298</v>
      </c>
    </row>
    <row r="64" spans="1:23" x14ac:dyDescent="0.25">
      <c r="A64" s="146">
        <v>22</v>
      </c>
      <c r="B64" s="147" t="s">
        <v>9</v>
      </c>
      <c r="C64" s="161">
        <f>'1. EMPLOYMENT'!K64</f>
        <v>39.700000000000003</v>
      </c>
      <c r="D64" s="161">
        <f>'2. PARTICIPATION'!K64</f>
        <v>12.864864864864865</v>
      </c>
      <c r="E64" s="161">
        <f>'3. INDEP_LIVING'!T64</f>
        <v>69.648726526915596</v>
      </c>
      <c r="F64" s="162">
        <f>'4. CAPACITY'!P64</f>
        <v>55.129465016292649</v>
      </c>
      <c r="G64" s="81"/>
      <c r="H64" s="81"/>
      <c r="I64" s="81"/>
      <c r="J64" s="81"/>
      <c r="K64" s="163">
        <f t="shared" si="5"/>
        <v>36.388468358652787</v>
      </c>
      <c r="L64" s="166">
        <f t="shared" si="6"/>
        <v>18</v>
      </c>
      <c r="M64" s="165">
        <f t="shared" si="8"/>
        <v>1355.375</v>
      </c>
      <c r="N64" s="165">
        <f t="shared" si="8"/>
        <v>688.28445747800595</v>
      </c>
      <c r="O64" s="165">
        <f t="shared" si="8"/>
        <v>605.24194644504314</v>
      </c>
      <c r="P64" s="165">
        <f t="shared" si="8"/>
        <v>995.02292121240714</v>
      </c>
      <c r="Q64" s="165">
        <f t="shared" si="10"/>
        <v>3643.9243251354565</v>
      </c>
      <c r="R64" s="165">
        <f t="shared" si="11"/>
        <v>37.195476059992444</v>
      </c>
      <c r="S64" s="165">
        <f t="shared" si="11"/>
        <v>18.888549708079356</v>
      </c>
      <c r="T64" s="165">
        <f t="shared" si="9"/>
        <v>16.60961898330708</v>
      </c>
      <c r="U64" s="165">
        <f t="shared" si="9"/>
        <v>27.306355248621113</v>
      </c>
      <c r="W64" s="176">
        <f t="shared" si="7"/>
        <v>-5.3219604675207641</v>
      </c>
    </row>
    <row r="65" spans="1:23" x14ac:dyDescent="0.25">
      <c r="A65" s="146">
        <v>23</v>
      </c>
      <c r="B65" s="147" t="s">
        <v>10</v>
      </c>
      <c r="C65" s="161">
        <f>'1. EMPLOYMENT'!K65</f>
        <v>34.774999999999999</v>
      </c>
      <c r="D65" s="161">
        <f>'2. PARTICIPATION'!K65</f>
        <v>11.327607875994975</v>
      </c>
      <c r="E65" s="161">
        <f>'3. INDEP_LIVING'!T65</f>
        <v>66.040862344503196</v>
      </c>
      <c r="F65" s="162">
        <f>'4. CAPACITY'!P65</f>
        <v>46.233278549466583</v>
      </c>
      <c r="G65" s="81"/>
      <c r="H65" s="81"/>
      <c r="I65" s="81"/>
      <c r="J65" s="81"/>
      <c r="K65" s="163">
        <f t="shared" si="5"/>
        <v>31.986654700941877</v>
      </c>
      <c r="L65" s="166">
        <f t="shared" si="6"/>
        <v>26</v>
      </c>
      <c r="M65" s="165">
        <f t="shared" si="8"/>
        <v>1393.6184554973822</v>
      </c>
      <c r="N65" s="165">
        <f t="shared" si="8"/>
        <v>316.98123123123133</v>
      </c>
      <c r="O65" s="165">
        <f t="shared" si="8"/>
        <v>761.48513925836141</v>
      </c>
      <c r="P65" s="165">
        <f t="shared" si="8"/>
        <v>923.28169800411058</v>
      </c>
      <c r="Q65" s="165">
        <f t="shared" si="10"/>
        <v>3395.3665239910856</v>
      </c>
      <c r="R65" s="165">
        <f t="shared" si="11"/>
        <v>41.044713307099833</v>
      </c>
      <c r="S65" s="165">
        <f t="shared" si="11"/>
        <v>9.3356999602692543</v>
      </c>
      <c r="T65" s="165">
        <f t="shared" si="9"/>
        <v>22.427185220736444</v>
      </c>
      <c r="U65" s="165">
        <f t="shared" si="9"/>
        <v>27.192401511894467</v>
      </c>
      <c r="W65" s="176">
        <f t="shared" si="7"/>
        <v>-3.4628550306261658</v>
      </c>
    </row>
    <row r="66" spans="1:23" x14ac:dyDescent="0.25">
      <c r="A66" s="146">
        <v>24</v>
      </c>
      <c r="B66" s="147" t="s">
        <v>11</v>
      </c>
      <c r="C66" s="161">
        <f>'1. EMPLOYMENT'!K66</f>
        <v>23.925000000000001</v>
      </c>
      <c r="D66" s="161">
        <f>'2. PARTICIPATION'!K66</f>
        <v>14.555194805194805</v>
      </c>
      <c r="E66" s="161">
        <f>'3. INDEP_LIVING'!T66</f>
        <v>73.59953189811344</v>
      </c>
      <c r="F66" s="162">
        <f>'4. CAPACITY'!P66</f>
        <v>56.556638792531764</v>
      </c>
      <c r="G66" s="81"/>
      <c r="H66" s="81"/>
      <c r="I66" s="81"/>
      <c r="J66" s="81"/>
      <c r="K66" s="163">
        <f t="shared" si="5"/>
        <v>32.139349130135876</v>
      </c>
      <c r="L66" s="166">
        <f t="shared" si="6"/>
        <v>25</v>
      </c>
      <c r="M66" s="165">
        <f t="shared" si="8"/>
        <v>843.9375</v>
      </c>
      <c r="N66" s="165">
        <f t="shared" si="8"/>
        <v>942.24352041020711</v>
      </c>
      <c r="O66" s="165">
        <f t="shared" si="8"/>
        <v>763.51027966633865</v>
      </c>
      <c r="P66" s="165">
        <f t="shared" si="8"/>
        <v>1252.6668280648146</v>
      </c>
      <c r="Q66" s="165">
        <f t="shared" si="10"/>
        <v>3802.3581281413603</v>
      </c>
      <c r="R66" s="165">
        <f t="shared" si="11"/>
        <v>22.195108181788417</v>
      </c>
      <c r="S66" s="165">
        <f t="shared" si="11"/>
        <v>24.780504325372092</v>
      </c>
      <c r="T66" s="165">
        <f t="shared" si="9"/>
        <v>20.079914987901258</v>
      </c>
      <c r="U66" s="165">
        <f t="shared" si="9"/>
        <v>32.944472504938233</v>
      </c>
      <c r="W66" s="176">
        <f t="shared" si="7"/>
        <v>-1.8714363858429195</v>
      </c>
    </row>
    <row r="67" spans="1:23" x14ac:dyDescent="0.25">
      <c r="A67" s="146">
        <v>25</v>
      </c>
      <c r="B67" s="147" t="s">
        <v>12</v>
      </c>
      <c r="C67" s="161">
        <f>'1. EMPLOYMENT'!K67</f>
        <v>29.675000000000001</v>
      </c>
      <c r="D67" s="161">
        <f>'2. PARTICIPATION'!K67</f>
        <v>15.042203277102608</v>
      </c>
      <c r="E67" s="161">
        <f>'3. INDEP_LIVING'!T67</f>
        <v>70.454769285044861</v>
      </c>
      <c r="F67" s="162">
        <f>'4. CAPACITY'!P67</f>
        <v>53.394984531796787</v>
      </c>
      <c r="G67" s="81"/>
      <c r="H67" s="81"/>
      <c r="I67" s="81"/>
      <c r="J67" s="81"/>
      <c r="K67" s="163">
        <f t="shared" si="5"/>
        <v>33.375494981849755</v>
      </c>
      <c r="L67" s="166">
        <f t="shared" si="6"/>
        <v>21</v>
      </c>
      <c r="M67" s="165">
        <f t="shared" si="8"/>
        <v>1156.75</v>
      </c>
      <c r="N67" s="165">
        <f t="shared" si="8"/>
        <v>438.59825163073793</v>
      </c>
      <c r="O67" s="165">
        <f t="shared" si="8"/>
        <v>662.40842677797275</v>
      </c>
      <c r="P67" s="165">
        <f t="shared" si="8"/>
        <v>1016.5969224597678</v>
      </c>
      <c r="Q67" s="165">
        <f t="shared" si="10"/>
        <v>3274.3536008684787</v>
      </c>
      <c r="R67" s="165">
        <f t="shared" si="11"/>
        <v>35.327583425723709</v>
      </c>
      <c r="S67" s="165">
        <f t="shared" si="11"/>
        <v>13.394956840165509</v>
      </c>
      <c r="T67" s="165">
        <f t="shared" si="9"/>
        <v>20.230204416599289</v>
      </c>
      <c r="U67" s="165">
        <f t="shared" si="9"/>
        <v>31.047255317511496</v>
      </c>
      <c r="W67" s="176">
        <f t="shared" si="7"/>
        <v>-1.9104030198154049</v>
      </c>
    </row>
    <row r="68" spans="1:23" x14ac:dyDescent="0.25">
      <c r="A68" s="146">
        <v>26</v>
      </c>
      <c r="B68" s="147" t="s">
        <v>13</v>
      </c>
      <c r="C68" s="161">
        <f>'1. EMPLOYMENT'!K68</f>
        <v>36.35</v>
      </c>
      <c r="D68" s="161">
        <f>'2. PARTICIPATION'!K68</f>
        <v>20.984848484848484</v>
      </c>
      <c r="E68" s="161">
        <f>'3. INDEP_LIVING'!T68</f>
        <v>78.29572727675199</v>
      </c>
      <c r="F68" s="162">
        <f>'4. CAPACITY'!P68</f>
        <v>62.176231162505026</v>
      </c>
      <c r="G68" s="81"/>
      <c r="H68" s="81"/>
      <c r="I68" s="81"/>
      <c r="J68" s="81"/>
      <c r="K68" s="163">
        <f t="shared" si="5"/>
        <v>40.33201592987318</v>
      </c>
      <c r="L68" s="166">
        <f t="shared" si="6"/>
        <v>7</v>
      </c>
      <c r="M68" s="165">
        <f t="shared" si="8"/>
        <v>1256.5</v>
      </c>
      <c r="N68" s="165">
        <f t="shared" si="8"/>
        <v>710.81332667401489</v>
      </c>
      <c r="O68" s="165">
        <f t="shared" si="8"/>
        <v>708.73941568619125</v>
      </c>
      <c r="P68" s="165">
        <f t="shared" si="8"/>
        <v>1225.6770541994479</v>
      </c>
      <c r="Q68" s="165">
        <f t="shared" si="10"/>
        <v>3901.729796559654</v>
      </c>
      <c r="R68" s="165">
        <f t="shared" si="11"/>
        <v>32.203665182246027</v>
      </c>
      <c r="S68" s="165">
        <f t="shared" si="11"/>
        <v>18.217902410894105</v>
      </c>
      <c r="T68" s="165">
        <f t="shared" si="9"/>
        <v>18.164748781710138</v>
      </c>
      <c r="U68" s="165">
        <f t="shared" si="9"/>
        <v>31.41368362514973</v>
      </c>
      <c r="W68" s="176">
        <f t="shared" si="7"/>
        <v>0.9658269918902036</v>
      </c>
    </row>
    <row r="69" spans="1:23" x14ac:dyDescent="0.25">
      <c r="A69" s="146">
        <v>27</v>
      </c>
      <c r="B69" s="147" t="s">
        <v>14</v>
      </c>
      <c r="C69" s="161">
        <f>'1. EMPLOYMENT'!K69</f>
        <v>48.024999999999999</v>
      </c>
      <c r="D69" s="161">
        <f>'2. PARTICIPATION'!K69</f>
        <v>25.487179487179482</v>
      </c>
      <c r="E69" s="161">
        <f>'3. INDEP_LIVING'!T69</f>
        <v>80.238316072532911</v>
      </c>
      <c r="F69" s="162">
        <f>'4. CAPACITY'!P69</f>
        <v>70.855570043748543</v>
      </c>
      <c r="G69" s="81"/>
      <c r="H69" s="81"/>
      <c r="I69" s="81"/>
      <c r="J69" s="81"/>
      <c r="K69" s="163">
        <f t="shared" si="5"/>
        <v>47.924208436515819</v>
      </c>
      <c r="L69" s="166">
        <f t="shared" si="6"/>
        <v>1</v>
      </c>
      <c r="M69" s="165">
        <f t="shared" si="8"/>
        <v>1516.375</v>
      </c>
      <c r="N69" s="165">
        <f t="shared" si="8"/>
        <v>985.58927195685681</v>
      </c>
      <c r="O69" s="165">
        <f t="shared" si="8"/>
        <v>790.21815510920487</v>
      </c>
      <c r="P69" s="165">
        <f t="shared" si="8"/>
        <v>1322.1362113938089</v>
      </c>
      <c r="Q69" s="165">
        <f t="shared" si="10"/>
        <v>4614.3186384598703</v>
      </c>
      <c r="R69" s="165">
        <f t="shared" si="11"/>
        <v>32.862381617107467</v>
      </c>
      <c r="S69" s="165">
        <f t="shared" si="11"/>
        <v>21.35936742083808</v>
      </c>
      <c r="T69" s="165">
        <f t="shared" si="9"/>
        <v>17.125348659774339</v>
      </c>
      <c r="U69" s="165">
        <f t="shared" si="9"/>
        <v>28.652902302280118</v>
      </c>
      <c r="W69" s="176">
        <f t="shared" si="7"/>
        <v>-1.5124996134495987</v>
      </c>
    </row>
    <row r="70" spans="1:23" ht="15.75" thickBot="1" x14ac:dyDescent="0.3">
      <c r="A70" s="168">
        <v>28</v>
      </c>
      <c r="B70" s="169" t="s">
        <v>15</v>
      </c>
      <c r="C70" s="194">
        <f>'1. EMPLOYMENT'!K70</f>
        <v>44.424999999999997</v>
      </c>
      <c r="D70" s="194">
        <f>'2. PARTICIPATION'!K70</f>
        <v>18.582777022502686</v>
      </c>
      <c r="E70" s="194">
        <f>'3. INDEP_LIVING'!T70</f>
        <v>76.766845127852832</v>
      </c>
      <c r="F70" s="195">
        <f>'4. CAPACITY'!P70</f>
        <v>64.055779833700214</v>
      </c>
      <c r="G70" s="81"/>
      <c r="H70" s="81"/>
      <c r="I70" s="81"/>
      <c r="J70" s="81"/>
      <c r="K70" s="196">
        <f t="shared" si="5"/>
        <v>42.540562437401256</v>
      </c>
      <c r="L70" s="170">
        <f t="shared" si="6"/>
        <v>4</v>
      </c>
      <c r="M70" s="165">
        <f t="shared" si="8"/>
        <v>1127.875</v>
      </c>
      <c r="N70" s="165">
        <f t="shared" si="8"/>
        <v>756.41379310344837</v>
      </c>
      <c r="O70" s="165">
        <f t="shared" si="8"/>
        <v>796.493107871804</v>
      </c>
      <c r="P70" s="165">
        <f t="shared" si="8"/>
        <v>1207.1079240141848</v>
      </c>
      <c r="Q70" s="165">
        <f t="shared" si="10"/>
        <v>3887.8898249894373</v>
      </c>
      <c r="R70" s="165">
        <f t="shared" si="11"/>
        <v>29.009952719096514</v>
      </c>
      <c r="S70" s="165">
        <f t="shared" si="11"/>
        <v>19.455638589385785</v>
      </c>
      <c r="T70" s="165">
        <f t="shared" si="9"/>
        <v>20.486514374773158</v>
      </c>
      <c r="U70" s="165">
        <f t="shared" si="9"/>
        <v>31.047894316744539</v>
      </c>
      <c r="W70" s="177">
        <f t="shared" si="7"/>
        <v>-2.458428678254819</v>
      </c>
    </row>
    <row r="71" spans="1:23" ht="15.75" thickBot="1" x14ac:dyDescent="0.3">
      <c r="F71" s="162"/>
      <c r="M71" s="72">
        <f t="shared" ref="M71:P77" si="13">+C64*G$43</f>
        <v>1389.5</v>
      </c>
      <c r="N71" s="72">
        <f t="shared" si="13"/>
        <v>450.27027027027026</v>
      </c>
      <c r="O71" s="72">
        <f t="shared" si="13"/>
        <v>696.48726526915596</v>
      </c>
      <c r="P71" s="72">
        <f t="shared" si="13"/>
        <v>1102.5893003258529</v>
      </c>
      <c r="Q71" s="72">
        <f t="shared" si="10"/>
        <v>3638.846835865279</v>
      </c>
      <c r="R71" s="72">
        <f t="shared" si="11"/>
        <v>38.185174113534565</v>
      </c>
      <c r="S71" s="72">
        <f t="shared" si="11"/>
        <v>12.373982488966199</v>
      </c>
      <c r="T71" s="72">
        <f t="shared" si="9"/>
        <v>19.140329249487049</v>
      </c>
      <c r="U71" s="72">
        <f t="shared" si="9"/>
        <v>30.300514148012191</v>
      </c>
      <c r="W71" s="178"/>
    </row>
    <row r="72" spans="1:23" ht="15.75" thickBot="1" x14ac:dyDescent="0.3">
      <c r="B72" s="147" t="s">
        <v>67</v>
      </c>
      <c r="C72" s="171">
        <f>AVERAGE(C43:C70)</f>
        <v>35.51268464846671</v>
      </c>
      <c r="D72" s="171">
        <f>AVERAGE(D43:D70)</f>
        <v>17.493748875337591</v>
      </c>
      <c r="E72" s="171">
        <f>AVERAGE(E43:E70)</f>
        <v>72.566992600815439</v>
      </c>
      <c r="F72" s="171">
        <f>AVERAGE(F43:F70)</f>
        <v>57.615057400112541</v>
      </c>
      <c r="K72" s="171">
        <f>AVERAGE(K43:K70)</f>
        <v>37.33196247343556</v>
      </c>
      <c r="M72" s="72">
        <f t="shared" si="13"/>
        <v>1217.125</v>
      </c>
      <c r="N72" s="72">
        <f t="shared" si="13"/>
        <v>396.46627565982413</v>
      </c>
      <c r="O72" s="72">
        <f t="shared" si="13"/>
        <v>660.40862344503194</v>
      </c>
      <c r="P72" s="72">
        <f t="shared" si="13"/>
        <v>924.66557098933163</v>
      </c>
      <c r="Q72" s="72">
        <f t="shared" si="10"/>
        <v>3198.6654700941876</v>
      </c>
      <c r="R72" s="72">
        <f t="shared" si="11"/>
        <v>38.051025072157998</v>
      </c>
      <c r="S72" s="72">
        <f t="shared" si="11"/>
        <v>12.394740224214502</v>
      </c>
      <c r="T72" s="72">
        <f t="shared" si="9"/>
        <v>20.646379861210857</v>
      </c>
      <c r="U72" s="72">
        <f t="shared" si="9"/>
        <v>28.90785484241664</v>
      </c>
      <c r="W72" s="179">
        <f>K112-K72</f>
        <v>-3.0613234976182824</v>
      </c>
    </row>
    <row r="73" spans="1:23" x14ac:dyDescent="0.25">
      <c r="M73" s="165">
        <f t="shared" si="13"/>
        <v>837.375</v>
      </c>
      <c r="N73" s="165">
        <f t="shared" si="13"/>
        <v>509.43181818181819</v>
      </c>
      <c r="O73" s="165">
        <f t="shared" si="13"/>
        <v>735.99531898113446</v>
      </c>
      <c r="P73" s="165">
        <f t="shared" si="13"/>
        <v>1131.1327758506352</v>
      </c>
      <c r="Q73" s="165">
        <f t="shared" si="10"/>
        <v>3213.9349130135879</v>
      </c>
      <c r="R73" s="165">
        <f t="shared" si="11"/>
        <v>26.054510208323556</v>
      </c>
      <c r="S73" s="165">
        <f t="shared" si="11"/>
        <v>15.85071981760025</v>
      </c>
      <c r="T73" s="165">
        <f t="shared" si="9"/>
        <v>22.900131424597483</v>
      </c>
      <c r="U73" s="165">
        <f t="shared" si="9"/>
        <v>35.194638549478711</v>
      </c>
      <c r="W73" s="180"/>
    </row>
    <row r="74" spans="1:23" x14ac:dyDescent="0.25">
      <c r="M74" s="165">
        <f t="shared" si="13"/>
        <v>1038.625</v>
      </c>
      <c r="N74" s="165">
        <f t="shared" si="13"/>
        <v>526.47711469859132</v>
      </c>
      <c r="O74" s="165">
        <f t="shared" si="13"/>
        <v>704.54769285044858</v>
      </c>
      <c r="P74" s="165">
        <f t="shared" si="13"/>
        <v>1067.8996906359357</v>
      </c>
      <c r="Q74" s="165">
        <f t="shared" si="10"/>
        <v>3337.5494981849756</v>
      </c>
      <c r="R74" s="165">
        <f t="shared" si="11"/>
        <v>31.119388658200407</v>
      </c>
      <c r="S74" s="165">
        <f t="shared" si="11"/>
        <v>15.774361248721549</v>
      </c>
      <c r="T74" s="165">
        <f t="shared" si="9"/>
        <v>21.109730154821534</v>
      </c>
      <c r="U74" s="165">
        <f t="shared" si="9"/>
        <v>31.996519938256508</v>
      </c>
      <c r="W74" s="72"/>
    </row>
    <row r="75" spans="1:23" x14ac:dyDescent="0.25">
      <c r="M75" s="165">
        <f t="shared" si="13"/>
        <v>1272.25</v>
      </c>
      <c r="N75" s="165">
        <f t="shared" si="13"/>
        <v>734.469696969697</v>
      </c>
      <c r="O75" s="165">
        <f t="shared" si="13"/>
        <v>782.95727276751995</v>
      </c>
      <c r="P75" s="165">
        <f t="shared" si="13"/>
        <v>1243.5246232501006</v>
      </c>
      <c r="Q75" s="165">
        <f t="shared" si="10"/>
        <v>4033.2015929873178</v>
      </c>
      <c r="R75" s="165">
        <f t="shared" si="11"/>
        <v>31.544418761812199</v>
      </c>
      <c r="S75" s="165">
        <f t="shared" si="11"/>
        <v>18.210587297365638</v>
      </c>
      <c r="T75" s="165">
        <f t="shared" si="9"/>
        <v>19.412797865816522</v>
      </c>
      <c r="U75" s="165">
        <f t="shared" si="9"/>
        <v>30.832196075005637</v>
      </c>
      <c r="W75" s="72"/>
    </row>
    <row r="76" spans="1:23" x14ac:dyDescent="0.25">
      <c r="M76" s="165">
        <f t="shared" si="13"/>
        <v>1680.875</v>
      </c>
      <c r="N76" s="165">
        <f t="shared" si="13"/>
        <v>892.05128205128187</v>
      </c>
      <c r="O76" s="165">
        <f t="shared" si="13"/>
        <v>802.38316072532916</v>
      </c>
      <c r="P76" s="165">
        <f t="shared" si="13"/>
        <v>1417.111400874971</v>
      </c>
      <c r="Q76" s="165">
        <f t="shared" si="10"/>
        <v>4792.4208436515819</v>
      </c>
      <c r="R76" s="165">
        <f t="shared" si="11"/>
        <v>35.073610078017659</v>
      </c>
      <c r="S76" s="165">
        <f t="shared" si="11"/>
        <v>18.613792718829426</v>
      </c>
      <c r="T76" s="165">
        <f t="shared" si="9"/>
        <v>16.742752502385702</v>
      </c>
      <c r="U76" s="165">
        <f t="shared" si="9"/>
        <v>29.569844700767216</v>
      </c>
      <c r="W76" s="72"/>
    </row>
    <row r="77" spans="1:23" x14ac:dyDescent="0.25">
      <c r="M77" s="165">
        <f t="shared" si="13"/>
        <v>1554.875</v>
      </c>
      <c r="N77" s="165">
        <f t="shared" si="13"/>
        <v>650.397195787594</v>
      </c>
      <c r="O77" s="165">
        <f t="shared" si="13"/>
        <v>767.66845127852832</v>
      </c>
      <c r="P77" s="165">
        <f t="shared" si="13"/>
        <v>1281.1155966740043</v>
      </c>
      <c r="Q77" s="165">
        <f t="shared" si="10"/>
        <v>4254.0562437401259</v>
      </c>
      <c r="R77" s="165">
        <f t="shared" si="11"/>
        <v>36.550410030144988</v>
      </c>
      <c r="S77" s="165">
        <f t="shared" si="11"/>
        <v>15.288871573916262</v>
      </c>
      <c r="T77" s="165">
        <f t="shared" si="9"/>
        <v>18.045564216696896</v>
      </c>
      <c r="U77" s="165">
        <f t="shared" si="9"/>
        <v>30.11515417924187</v>
      </c>
      <c r="W77" s="72"/>
    </row>
    <row r="78" spans="1:23" x14ac:dyDescent="0.25">
      <c r="M78" s="165" t="e">
        <f>+#REF!*G$43</f>
        <v>#REF!</v>
      </c>
      <c r="N78" s="165" t="e">
        <f>+#REF!*H$43</f>
        <v>#REF!</v>
      </c>
      <c r="O78" s="165" t="e">
        <f>+#REF!*I$43</f>
        <v>#REF!</v>
      </c>
      <c r="P78" s="165" t="e">
        <f>+#REF!*J$43</f>
        <v>#REF!</v>
      </c>
      <c r="Q78" s="165" t="e">
        <f t="shared" si="10"/>
        <v>#REF!</v>
      </c>
      <c r="R78" s="165" t="e">
        <f t="shared" si="11"/>
        <v>#REF!</v>
      </c>
      <c r="S78" s="165" t="e">
        <f t="shared" si="11"/>
        <v>#REF!</v>
      </c>
      <c r="T78" s="165" t="e">
        <f t="shared" si="9"/>
        <v>#REF!</v>
      </c>
      <c r="U78" s="165" t="e">
        <f t="shared" si="9"/>
        <v>#REF!</v>
      </c>
      <c r="W78" s="72"/>
    </row>
    <row r="79" spans="1:23" x14ac:dyDescent="0.25">
      <c r="W79" s="72"/>
    </row>
    <row r="80" spans="1:23" ht="15.75" thickBot="1" x14ac:dyDescent="0.3">
      <c r="W80" s="72"/>
    </row>
    <row r="81" spans="1:23" ht="49.9" customHeight="1" thickBot="1" x14ac:dyDescent="0.3">
      <c r="A81" s="210" t="s">
        <v>120</v>
      </c>
      <c r="B81" s="216"/>
      <c r="C81" s="217" t="s">
        <v>108</v>
      </c>
      <c r="D81" s="217"/>
      <c r="E81" s="217"/>
      <c r="F81" s="218"/>
      <c r="G81" s="219" t="s">
        <v>56</v>
      </c>
      <c r="H81" s="219"/>
      <c r="I81" s="219"/>
      <c r="J81" s="219"/>
      <c r="K81" s="210" t="s">
        <v>76</v>
      </c>
      <c r="L81" s="211"/>
      <c r="M81" s="214"/>
      <c r="N81" s="214"/>
      <c r="O81" s="214"/>
      <c r="P81" s="215"/>
      <c r="R81" s="213"/>
      <c r="S81" s="214"/>
      <c r="T81" s="214"/>
      <c r="U81" s="215"/>
    </row>
    <row r="82" spans="1:23" ht="15.75" thickBot="1" x14ac:dyDescent="0.3">
      <c r="A82" s="156" t="s">
        <v>47</v>
      </c>
      <c r="B82" s="183" t="s">
        <v>26</v>
      </c>
      <c r="C82" s="183" t="s">
        <v>112</v>
      </c>
      <c r="D82" s="183" t="s">
        <v>113</v>
      </c>
      <c r="E82" s="183" t="s">
        <v>114</v>
      </c>
      <c r="F82" s="184" t="s">
        <v>115</v>
      </c>
      <c r="G82" s="128" t="s">
        <v>112</v>
      </c>
      <c r="H82" s="128" t="s">
        <v>113</v>
      </c>
      <c r="I82" s="128" t="s">
        <v>114</v>
      </c>
      <c r="J82" s="128" t="s">
        <v>115</v>
      </c>
      <c r="K82" s="157" t="s">
        <v>62</v>
      </c>
      <c r="L82" s="158" t="s">
        <v>57</v>
      </c>
      <c r="M82" s="159"/>
      <c r="N82" s="159"/>
      <c r="O82" s="159"/>
      <c r="P82" s="159"/>
      <c r="Q82" s="160"/>
      <c r="R82" s="159"/>
      <c r="S82" s="159"/>
      <c r="T82" s="159"/>
      <c r="U82" s="159"/>
      <c r="W82" s="145"/>
    </row>
    <row r="83" spans="1:23" x14ac:dyDescent="0.25">
      <c r="A83" s="141">
        <v>1</v>
      </c>
      <c r="B83" s="142" t="s">
        <v>27</v>
      </c>
      <c r="C83" s="161">
        <f>'1. EMPLOYMENT'!K83</f>
        <v>20.5</v>
      </c>
      <c r="D83" s="161">
        <f>'2. PARTICIPATION'!K83</f>
        <v>28.280769230769234</v>
      </c>
      <c r="E83" s="161">
        <f>'3. INDEP_LIVING'!T83</f>
        <v>72.323182530970314</v>
      </c>
      <c r="F83" s="162">
        <f>'4. CAPACITY'!P83</f>
        <v>62.83573679722992</v>
      </c>
      <c r="G83" s="69">
        <v>35</v>
      </c>
      <c r="H83" s="69">
        <v>35</v>
      </c>
      <c r="I83" s="69">
        <v>10</v>
      </c>
      <c r="J83" s="69">
        <v>20</v>
      </c>
      <c r="K83" s="163">
        <f t="shared" ref="K83:K110" si="14">((C83*G$83)+(D83*H$83)+(E83*I$83)+(F83*J$83))/100</f>
        <v>36.872734843312251</v>
      </c>
      <c r="L83" s="164">
        <f t="shared" ref="L83:L110" si="15">RANK(K83,K$83:K$110)</f>
        <v>9</v>
      </c>
      <c r="M83" s="165"/>
      <c r="N83" s="165"/>
      <c r="O83" s="165"/>
      <c r="P83" s="165"/>
      <c r="Q83" s="165"/>
      <c r="R83" s="165"/>
      <c r="S83" s="165"/>
      <c r="T83" s="165"/>
      <c r="U83" s="165"/>
      <c r="W83" s="72"/>
    </row>
    <row r="84" spans="1:23" x14ac:dyDescent="0.25">
      <c r="A84" s="146">
        <v>2</v>
      </c>
      <c r="B84" s="147" t="s">
        <v>17</v>
      </c>
      <c r="C84" s="161">
        <f>'1. EMPLOYMENT'!K84</f>
        <v>27.949999999999996</v>
      </c>
      <c r="D84" s="161">
        <f>'2. PARTICIPATION'!K84</f>
        <v>10.542928845496386</v>
      </c>
      <c r="E84" s="161">
        <f>'3. INDEP_LIVING'!T84</f>
        <v>63.300481531599708</v>
      </c>
      <c r="F84" s="162">
        <f>'4. CAPACITY'!P84</f>
        <v>56.19187414392573</v>
      </c>
      <c r="G84" s="69"/>
      <c r="H84" s="69"/>
      <c r="I84" s="69" t="s">
        <v>63</v>
      </c>
      <c r="J84" s="69">
        <v>100</v>
      </c>
      <c r="K84" s="163">
        <f t="shared" si="14"/>
        <v>31.040948077868851</v>
      </c>
      <c r="L84" s="166">
        <f t="shared" si="15"/>
        <v>22</v>
      </c>
      <c r="M84" s="165"/>
      <c r="N84" s="165"/>
      <c r="O84" s="165"/>
      <c r="P84" s="165"/>
      <c r="Q84" s="165"/>
      <c r="R84" s="165"/>
      <c r="S84" s="165"/>
      <c r="T84" s="165"/>
      <c r="U84" s="165"/>
      <c r="W84" s="72"/>
    </row>
    <row r="85" spans="1:23" x14ac:dyDescent="0.25">
      <c r="A85" s="146">
        <v>3</v>
      </c>
      <c r="B85" s="147" t="s">
        <v>18</v>
      </c>
      <c r="C85" s="161">
        <f>'1. EMPLOYMENT'!K85</f>
        <v>28.9</v>
      </c>
      <c r="D85" s="161">
        <f>'2. PARTICIPATION'!K85</f>
        <v>17.777810163159643</v>
      </c>
      <c r="E85" s="161">
        <f>'3. INDEP_LIVING'!T85</f>
        <v>70.546170598383384</v>
      </c>
      <c r="F85" s="162">
        <f>'4. CAPACITY'!P85</f>
        <v>59.236151752717603</v>
      </c>
      <c r="G85" s="81"/>
      <c r="H85" s="81"/>
      <c r="I85" s="81"/>
      <c r="J85" s="81"/>
      <c r="K85" s="163">
        <f t="shared" si="14"/>
        <v>35.239080967487737</v>
      </c>
      <c r="L85" s="166">
        <f t="shared" si="15"/>
        <v>11</v>
      </c>
      <c r="M85" s="165"/>
      <c r="N85" s="165"/>
      <c r="O85" s="165"/>
      <c r="P85" s="165"/>
      <c r="Q85" s="165"/>
      <c r="R85" s="165"/>
      <c r="S85" s="165"/>
      <c r="T85" s="165"/>
      <c r="U85" s="165"/>
      <c r="W85" s="72"/>
    </row>
    <row r="86" spans="1:23" x14ac:dyDescent="0.25">
      <c r="A86" s="146">
        <v>4</v>
      </c>
      <c r="B86" s="147" t="s">
        <v>19</v>
      </c>
      <c r="C86" s="161">
        <f>'1. EMPLOYMENT'!K86</f>
        <v>35.825000000000003</v>
      </c>
      <c r="D86" s="161">
        <f>'2. PARTICIPATION'!K86</f>
        <v>24.152323194486652</v>
      </c>
      <c r="E86" s="161">
        <f>'3. INDEP_LIVING'!T86</f>
        <v>78.491025114525144</v>
      </c>
      <c r="F86" s="162">
        <f>'4. CAPACITY'!P86</f>
        <v>66.904511682665984</v>
      </c>
      <c r="G86" s="81"/>
      <c r="H86" s="81"/>
      <c r="I86" s="81"/>
      <c r="J86" s="81"/>
      <c r="K86" s="163">
        <f t="shared" si="14"/>
        <v>42.222067966056038</v>
      </c>
      <c r="L86" s="166">
        <f t="shared" si="15"/>
        <v>2</v>
      </c>
      <c r="M86" s="165"/>
      <c r="N86" s="165"/>
      <c r="O86" s="165"/>
      <c r="P86" s="165"/>
      <c r="Q86" s="165"/>
      <c r="R86" s="165"/>
      <c r="S86" s="165"/>
      <c r="T86" s="165"/>
      <c r="U86" s="165"/>
      <c r="W86" s="72"/>
    </row>
    <row r="87" spans="1:23" x14ac:dyDescent="0.25">
      <c r="A87" s="146">
        <v>5</v>
      </c>
      <c r="B87" s="147" t="s">
        <v>16</v>
      </c>
      <c r="C87" s="161">
        <f>'1. EMPLOYMENT'!K87</f>
        <v>35.424999999999997</v>
      </c>
      <c r="D87" s="161">
        <f>'2. PARTICIPATION'!K87</f>
        <v>14.675504506351222</v>
      </c>
      <c r="E87" s="161">
        <f>'3. INDEP_LIVING'!T87</f>
        <v>73.310618990950218</v>
      </c>
      <c r="F87" s="162">
        <f>'4. CAPACITY'!P87</f>
        <v>62.655319193330918</v>
      </c>
      <c r="G87" s="81"/>
      <c r="H87" s="81"/>
      <c r="I87" s="81"/>
      <c r="J87" s="81"/>
      <c r="K87" s="163">
        <f t="shared" si="14"/>
        <v>37.397302314984138</v>
      </c>
      <c r="L87" s="166">
        <f t="shared" si="15"/>
        <v>8</v>
      </c>
      <c r="M87" s="165"/>
      <c r="N87" s="165"/>
      <c r="O87" s="165"/>
      <c r="P87" s="165"/>
      <c r="Q87" s="165"/>
      <c r="R87" s="165"/>
      <c r="S87" s="165"/>
      <c r="T87" s="165"/>
      <c r="U87" s="165"/>
      <c r="W87" s="72"/>
    </row>
    <row r="88" spans="1:23" x14ac:dyDescent="0.25">
      <c r="A88" s="146">
        <v>6</v>
      </c>
      <c r="B88" s="147" t="s">
        <v>20</v>
      </c>
      <c r="C88" s="161">
        <f>'1. EMPLOYMENT'!K88</f>
        <v>45.725000000000001</v>
      </c>
      <c r="D88" s="161">
        <f>'2. PARTICIPATION'!K88</f>
        <v>14.112933369911868</v>
      </c>
      <c r="E88" s="161">
        <f>'3. INDEP_LIVING'!T88</f>
        <v>64.964636037272015</v>
      </c>
      <c r="F88" s="162">
        <f>'4. CAPACITY'!P88</f>
        <v>54.57147514373834</v>
      </c>
      <c r="G88" s="81"/>
      <c r="H88" s="81"/>
      <c r="I88" s="81"/>
      <c r="J88" s="81"/>
      <c r="K88" s="163">
        <f t="shared" si="14"/>
        <v>38.354035311944024</v>
      </c>
      <c r="L88" s="166">
        <f t="shared" si="15"/>
        <v>7</v>
      </c>
      <c r="M88" s="165"/>
      <c r="N88" s="165"/>
      <c r="O88" s="165"/>
      <c r="P88" s="165"/>
      <c r="Q88" s="165"/>
      <c r="R88" s="165"/>
      <c r="S88" s="165"/>
      <c r="T88" s="165"/>
      <c r="U88" s="165"/>
      <c r="W88" s="72"/>
    </row>
    <row r="89" spans="1:23" x14ac:dyDescent="0.25">
      <c r="A89" s="146">
        <v>7</v>
      </c>
      <c r="B89" s="147" t="s">
        <v>21</v>
      </c>
      <c r="C89" s="161">
        <f>'1. EMPLOYMENT'!K89</f>
        <v>28.5</v>
      </c>
      <c r="D89" s="161">
        <f>'2. PARTICIPATION'!K89</f>
        <v>18.177927586729282</v>
      </c>
      <c r="E89" s="161">
        <f>'3. INDEP_LIVING'!T89</f>
        <v>73.894567402395765</v>
      </c>
      <c r="F89" s="162">
        <f>'4. CAPACITY'!P89</f>
        <v>64.335232212980998</v>
      </c>
      <c r="G89" s="81"/>
      <c r="H89" s="81"/>
      <c r="I89" s="81"/>
      <c r="J89" s="81"/>
      <c r="K89" s="163">
        <f t="shared" si="14"/>
        <v>36.593777838191023</v>
      </c>
      <c r="L89" s="166">
        <f t="shared" si="15"/>
        <v>10</v>
      </c>
      <c r="M89" s="165"/>
      <c r="N89" s="165"/>
      <c r="O89" s="165"/>
      <c r="P89" s="165"/>
      <c r="Q89" s="165"/>
      <c r="R89" s="165"/>
      <c r="S89" s="165"/>
      <c r="T89" s="165"/>
      <c r="U89" s="165"/>
      <c r="W89" s="72"/>
    </row>
    <row r="90" spans="1:23" x14ac:dyDescent="0.25">
      <c r="A90" s="146">
        <v>8</v>
      </c>
      <c r="B90" s="147" t="s">
        <v>22</v>
      </c>
      <c r="C90" s="161">
        <f>'1. EMPLOYMENT'!K90</f>
        <v>15.475</v>
      </c>
      <c r="D90" s="161">
        <f>'2. PARTICIPATION'!K90</f>
        <v>12.924819277108433</v>
      </c>
      <c r="E90" s="161">
        <f>'3. INDEP_LIVING'!T90</f>
        <v>62.473821196297351</v>
      </c>
      <c r="F90" s="162">
        <f>'4. CAPACITY'!P90</f>
        <v>49.118524513585825</v>
      </c>
      <c r="G90" s="81"/>
      <c r="H90" s="81"/>
      <c r="I90" s="81"/>
      <c r="J90" s="81"/>
      <c r="K90" s="163">
        <f t="shared" si="14"/>
        <v>26.011023769334852</v>
      </c>
      <c r="L90" s="166">
        <f t="shared" si="15"/>
        <v>28</v>
      </c>
      <c r="M90" s="165"/>
      <c r="N90" s="165"/>
      <c r="O90" s="165"/>
      <c r="P90" s="165"/>
      <c r="Q90" s="165"/>
      <c r="R90" s="165"/>
      <c r="S90" s="165"/>
      <c r="T90" s="165"/>
      <c r="U90" s="165"/>
      <c r="W90" s="72"/>
    </row>
    <row r="91" spans="1:23" x14ac:dyDescent="0.25">
      <c r="A91" s="146">
        <v>9</v>
      </c>
      <c r="B91" s="147" t="s">
        <v>23</v>
      </c>
      <c r="C91" s="161">
        <f>'1. EMPLOYMENT'!K91</f>
        <v>22.3</v>
      </c>
      <c r="D91" s="161">
        <f>'2. PARTICIPATION'!K91</f>
        <v>15.994256506270238</v>
      </c>
      <c r="E91" s="161">
        <f>'3. INDEP_LIVING'!T91</f>
        <v>70.325609425939192</v>
      </c>
      <c r="F91" s="162">
        <f>'4. CAPACITY'!P91</f>
        <v>58.730519494147146</v>
      </c>
      <c r="G91" s="81"/>
      <c r="H91" s="81"/>
      <c r="I91" s="81"/>
      <c r="J91" s="81"/>
      <c r="K91" s="163">
        <f t="shared" si="14"/>
        <v>32.181654618617934</v>
      </c>
      <c r="L91" s="166">
        <f t="shared" si="15"/>
        <v>17</v>
      </c>
      <c r="M91" s="165"/>
      <c r="N91" s="165"/>
      <c r="O91" s="165"/>
      <c r="P91" s="165"/>
      <c r="Q91" s="165"/>
      <c r="R91" s="165"/>
      <c r="S91" s="165"/>
      <c r="T91" s="165"/>
      <c r="U91" s="165"/>
      <c r="W91" s="72"/>
    </row>
    <row r="92" spans="1:23" x14ac:dyDescent="0.25">
      <c r="A92" s="146">
        <v>10</v>
      </c>
      <c r="B92" s="147" t="s">
        <v>24</v>
      </c>
      <c r="C92" s="161">
        <f>'1. EMPLOYMENT'!K92</f>
        <v>25.675000000000001</v>
      </c>
      <c r="D92" s="161">
        <f>'2. PARTICIPATION'!K92</f>
        <v>27.633897153978815</v>
      </c>
      <c r="E92" s="161">
        <f>'3. INDEP_LIVING'!T92</f>
        <v>73.962696421278594</v>
      </c>
      <c r="F92" s="162">
        <f>'4. CAPACITY'!P92</f>
        <v>62.975290109509608</v>
      </c>
      <c r="G92" s="167"/>
      <c r="H92" s="167"/>
      <c r="I92" s="167"/>
      <c r="J92" s="167"/>
      <c r="K92" s="163">
        <f t="shared" si="14"/>
        <v>38.649441667922368</v>
      </c>
      <c r="L92" s="166">
        <f t="shared" si="15"/>
        <v>6</v>
      </c>
      <c r="M92" s="165"/>
      <c r="N92" s="165"/>
      <c r="O92" s="165"/>
      <c r="P92" s="165"/>
      <c r="Q92" s="165"/>
      <c r="R92" s="165"/>
      <c r="S92" s="165"/>
      <c r="T92" s="165"/>
      <c r="U92" s="165"/>
      <c r="W92" s="72"/>
    </row>
    <row r="93" spans="1:23" x14ac:dyDescent="0.25">
      <c r="A93" s="146">
        <v>11</v>
      </c>
      <c r="B93" s="147" t="s">
        <v>54</v>
      </c>
      <c r="C93" s="161">
        <f>'1. EMPLOYMENT'!K93</f>
        <v>17.149999999999999</v>
      </c>
      <c r="D93" s="161">
        <f>'2. PARTICIPATION'!K93</f>
        <v>16.42128935532234</v>
      </c>
      <c r="E93" s="161">
        <f>'3. INDEP_LIVING'!T93</f>
        <v>63.432856731965536</v>
      </c>
      <c r="F93" s="162">
        <f>'4. CAPACITY'!P93</f>
        <v>49.867794769192301</v>
      </c>
      <c r="G93" s="167"/>
      <c r="H93" s="167"/>
      <c r="I93" s="167"/>
      <c r="J93" s="167"/>
      <c r="K93" s="163">
        <f t="shared" si="14"/>
        <v>28.066795901397835</v>
      </c>
      <c r="L93" s="166">
        <f t="shared" si="15"/>
        <v>27</v>
      </c>
      <c r="M93" s="165"/>
      <c r="N93" s="165"/>
      <c r="O93" s="165"/>
      <c r="P93" s="165"/>
      <c r="Q93" s="165"/>
      <c r="R93" s="165"/>
      <c r="S93" s="165"/>
      <c r="T93" s="165"/>
      <c r="U93" s="165"/>
      <c r="W93" s="72"/>
    </row>
    <row r="94" spans="1:23" x14ac:dyDescent="0.25">
      <c r="A94" s="146">
        <v>12</v>
      </c>
      <c r="B94" s="147" t="s">
        <v>25</v>
      </c>
      <c r="C94" s="161">
        <f>'1. EMPLOYMENT'!K94</f>
        <v>21.225000000000001</v>
      </c>
      <c r="D94" s="161">
        <f>'2. PARTICIPATION'!K94</f>
        <v>18.044803520716609</v>
      </c>
      <c r="E94" s="161">
        <f>'3. INDEP_LIVING'!T94</f>
        <v>67.139958617112384</v>
      </c>
      <c r="F94" s="162">
        <f>'4. CAPACITY'!P94</f>
        <v>55.016282096753372</v>
      </c>
      <c r="G94" s="167"/>
      <c r="H94" s="167"/>
      <c r="I94" s="167"/>
      <c r="J94" s="167"/>
      <c r="K94" s="163">
        <f t="shared" si="14"/>
        <v>31.461683513312725</v>
      </c>
      <c r="L94" s="166">
        <f t="shared" si="15"/>
        <v>20</v>
      </c>
      <c r="M94" s="165"/>
      <c r="N94" s="165"/>
      <c r="O94" s="165"/>
      <c r="P94" s="165"/>
      <c r="Q94" s="165"/>
      <c r="R94" s="165"/>
      <c r="S94" s="165"/>
      <c r="T94" s="165"/>
      <c r="U94" s="165"/>
      <c r="W94" s="72"/>
    </row>
    <row r="95" spans="1:23" x14ac:dyDescent="0.25">
      <c r="A95" s="146">
        <v>13</v>
      </c>
      <c r="B95" s="147" t="s">
        <v>0</v>
      </c>
      <c r="C95" s="161">
        <f>'1. EMPLOYMENT'!K95</f>
        <v>24.625</v>
      </c>
      <c r="D95" s="161">
        <f>'2. PARTICIPATION'!K95</f>
        <v>17.892282430213463</v>
      </c>
      <c r="E95" s="161">
        <f>'3. INDEP_LIVING'!T95</f>
        <v>70.252966588681488</v>
      </c>
      <c r="F95" s="162">
        <f>'4. CAPACITY'!P95</f>
        <v>52.783580235887307</v>
      </c>
      <c r="G95" s="167"/>
      <c r="H95" s="167"/>
      <c r="I95" s="167"/>
      <c r="J95" s="167"/>
      <c r="K95" s="163">
        <f t="shared" si="14"/>
        <v>32.463061556620325</v>
      </c>
      <c r="L95" s="166">
        <f t="shared" si="15"/>
        <v>16</v>
      </c>
      <c r="M95" s="165"/>
      <c r="N95" s="165"/>
      <c r="O95" s="165"/>
      <c r="P95" s="165"/>
      <c r="Q95" s="165"/>
      <c r="R95" s="165"/>
      <c r="S95" s="165"/>
      <c r="T95" s="165"/>
      <c r="U95" s="165"/>
      <c r="W95" s="72"/>
    </row>
    <row r="96" spans="1:23" x14ac:dyDescent="0.25">
      <c r="A96" s="146">
        <v>14</v>
      </c>
      <c r="B96" s="147" t="s">
        <v>1</v>
      </c>
      <c r="C96" s="161">
        <f>'1. EMPLOYMENT'!K96</f>
        <v>37.524999999999999</v>
      </c>
      <c r="D96" s="161">
        <f>'2. PARTICIPATION'!K96</f>
        <v>16.667811075807254</v>
      </c>
      <c r="E96" s="161">
        <f>'3. INDEP_LIVING'!T96</f>
        <v>56.228705135780331</v>
      </c>
      <c r="F96" s="162">
        <f>'4. CAPACITY'!P96</f>
        <v>51.027965977692766</v>
      </c>
      <c r="G96" s="167"/>
      <c r="H96" s="167"/>
      <c r="I96" s="167"/>
      <c r="J96" s="167"/>
      <c r="K96" s="163">
        <f t="shared" si="14"/>
        <v>34.795947585649124</v>
      </c>
      <c r="L96" s="166">
        <f t="shared" si="15"/>
        <v>12</v>
      </c>
      <c r="M96" s="165"/>
      <c r="N96" s="165"/>
      <c r="O96" s="165"/>
      <c r="P96" s="165"/>
      <c r="Q96" s="165"/>
      <c r="R96" s="165"/>
      <c r="S96" s="165"/>
      <c r="T96" s="165"/>
      <c r="U96" s="165"/>
      <c r="W96" s="72"/>
    </row>
    <row r="97" spans="1:23" ht="14.65" customHeight="1" x14ac:dyDescent="0.25">
      <c r="A97" s="146">
        <v>15</v>
      </c>
      <c r="B97" s="147" t="s">
        <v>2</v>
      </c>
      <c r="C97" s="161">
        <f>'1. EMPLOYMENT'!K97</f>
        <v>36.515968586387437</v>
      </c>
      <c r="D97" s="161">
        <f>'2. PARTICIPATION'!K97</f>
        <v>12.346622755991763</v>
      </c>
      <c r="E97" s="161">
        <f>'3. INDEP_LIVING'!T97</f>
        <v>63.387180219211757</v>
      </c>
      <c r="F97" s="162">
        <f>'4. CAPACITY'!P97</f>
        <v>50.449789855964383</v>
      </c>
      <c r="G97" s="167"/>
      <c r="H97" s="167"/>
      <c r="I97" s="167"/>
      <c r="J97" s="167"/>
      <c r="K97" s="163">
        <f t="shared" si="14"/>
        <v>33.530582962946774</v>
      </c>
      <c r="L97" s="166">
        <f t="shared" si="15"/>
        <v>13</v>
      </c>
      <c r="M97" s="165"/>
      <c r="N97" s="165"/>
      <c r="O97" s="165"/>
      <c r="P97" s="165"/>
      <c r="Q97" s="165"/>
      <c r="R97" s="165"/>
      <c r="S97" s="165"/>
      <c r="T97" s="165"/>
      <c r="U97" s="165"/>
      <c r="W97" s="72"/>
    </row>
    <row r="98" spans="1:23" x14ac:dyDescent="0.25">
      <c r="A98" s="146">
        <v>16</v>
      </c>
      <c r="B98" s="147" t="s">
        <v>3</v>
      </c>
      <c r="C98" s="161">
        <f>'1. EMPLOYMENT'!K98</f>
        <v>16.374719101123596</v>
      </c>
      <c r="D98" s="161">
        <f>'2. PARTICIPATION'!K98</f>
        <v>20.91585510090486</v>
      </c>
      <c r="E98" s="161">
        <f>'3. INDEP_LIVING'!T98</f>
        <v>72.333690688886776</v>
      </c>
      <c r="F98" s="162">
        <f>'4. CAPACITY'!P98</f>
        <v>61.668719070414653</v>
      </c>
      <c r="G98" s="167"/>
      <c r="H98" s="167"/>
      <c r="I98" s="167"/>
      <c r="J98" s="167"/>
      <c r="K98" s="163">
        <f t="shared" si="14"/>
        <v>32.618813853681566</v>
      </c>
      <c r="L98" s="166">
        <f t="shared" si="15"/>
        <v>15</v>
      </c>
      <c r="M98" s="165" t="s">
        <v>109</v>
      </c>
      <c r="N98" s="165"/>
      <c r="O98" s="165"/>
      <c r="P98" s="165"/>
      <c r="Q98" s="165"/>
      <c r="R98" s="165" t="s">
        <v>110</v>
      </c>
      <c r="S98" s="165"/>
      <c r="T98" s="165"/>
      <c r="U98" s="165"/>
      <c r="W98" s="72"/>
    </row>
    <row r="99" spans="1:23" x14ac:dyDescent="0.25">
      <c r="A99" s="146">
        <v>17</v>
      </c>
      <c r="B99" s="147" t="s">
        <v>4</v>
      </c>
      <c r="C99" s="161">
        <f>'1. EMPLOYMENT'!K99</f>
        <v>23.024999999999999</v>
      </c>
      <c r="D99" s="161">
        <f>'2. PARTICIPATION'!K99</f>
        <v>10.949725787769189</v>
      </c>
      <c r="E99" s="161">
        <f>'3. INDEP_LIVING'!T99</f>
        <v>65.104274374558372</v>
      </c>
      <c r="F99" s="162">
        <f>'4. CAPACITY'!P99</f>
        <v>51.370980375574597</v>
      </c>
      <c r="G99" s="167"/>
      <c r="H99" s="167"/>
      <c r="I99" s="167"/>
      <c r="J99" s="167"/>
      <c r="K99" s="163">
        <f t="shared" si="14"/>
        <v>28.675777538289971</v>
      </c>
      <c r="L99" s="166">
        <f t="shared" si="15"/>
        <v>25</v>
      </c>
      <c r="M99" s="165" t="s">
        <v>112</v>
      </c>
      <c r="N99" s="165" t="s">
        <v>113</v>
      </c>
      <c r="O99" s="165" t="s">
        <v>114</v>
      </c>
      <c r="P99" s="165" t="s">
        <v>115</v>
      </c>
      <c r="Q99" s="165" t="s">
        <v>117</v>
      </c>
      <c r="R99" s="165" t="s">
        <v>112</v>
      </c>
      <c r="S99" s="165" t="s">
        <v>113</v>
      </c>
      <c r="T99" s="165" t="s">
        <v>114</v>
      </c>
      <c r="U99" s="165" t="s">
        <v>115</v>
      </c>
      <c r="W99" s="72"/>
    </row>
    <row r="100" spans="1:23" x14ac:dyDescent="0.25">
      <c r="A100" s="146">
        <v>18</v>
      </c>
      <c r="B100" s="147" t="s">
        <v>5</v>
      </c>
      <c r="C100" s="161">
        <f>'1. EMPLOYMENT'!K100</f>
        <v>15.441875</v>
      </c>
      <c r="D100" s="161">
        <f>'2. PARTICIPATION'!K100</f>
        <v>21.3849765258216</v>
      </c>
      <c r="E100" s="161">
        <f>'3. INDEP_LIVING'!T100</f>
        <v>70.278691859700601</v>
      </c>
      <c r="F100" s="162">
        <f>'4. CAPACITY'!P100</f>
        <v>59.779447696589443</v>
      </c>
      <c r="G100" s="167"/>
      <c r="H100" s="167"/>
      <c r="I100" s="167"/>
      <c r="J100" s="167"/>
      <c r="K100" s="163">
        <f t="shared" si="14"/>
        <v>31.873156759325507</v>
      </c>
      <c r="L100" s="166">
        <f t="shared" si="15"/>
        <v>18</v>
      </c>
      <c r="M100" s="165">
        <f t="shared" ref="M100:P109" si="16">+C83*G$43</f>
        <v>717.5</v>
      </c>
      <c r="N100" s="165">
        <f t="shared" si="16"/>
        <v>989.82692307692321</v>
      </c>
      <c r="O100" s="165">
        <f t="shared" si="16"/>
        <v>723.23182530970314</v>
      </c>
      <c r="P100" s="165">
        <f t="shared" si="16"/>
        <v>1256.7147359445985</v>
      </c>
      <c r="Q100" s="165">
        <f>SUM(M100:P100)</f>
        <v>3687.2734843312251</v>
      </c>
      <c r="R100" s="165">
        <f>M100/$Q100*100</f>
        <v>19.458822434759966</v>
      </c>
      <c r="S100" s="165">
        <f>N100/$Q100*100</f>
        <v>26.84441301365667</v>
      </c>
      <c r="T100" s="165">
        <f t="shared" ref="T100:U126" si="17">O100/$Q100*100</f>
        <v>19.614271314102933</v>
      </c>
      <c r="U100" s="165">
        <f t="shared" si="17"/>
        <v>34.082493237480421</v>
      </c>
      <c r="W100" s="72"/>
    </row>
    <row r="101" spans="1:23" x14ac:dyDescent="0.25">
      <c r="A101" s="146">
        <v>19</v>
      </c>
      <c r="B101" s="147" t="s">
        <v>6</v>
      </c>
      <c r="C101" s="161">
        <f>'1. EMPLOYMENT'!K101</f>
        <v>29.3</v>
      </c>
      <c r="D101" s="161">
        <f>'2. PARTICIPATION'!K101</f>
        <v>25.206413921462982</v>
      </c>
      <c r="E101" s="161">
        <f>'3. INDEP_LIVING'!T101</f>
        <v>75.888378649860101</v>
      </c>
      <c r="F101" s="162">
        <f>'4. CAPACITY'!P101</f>
        <v>63.822692500121413</v>
      </c>
      <c r="G101" s="167"/>
      <c r="H101" s="167"/>
      <c r="I101" s="167"/>
      <c r="J101" s="167"/>
      <c r="K101" s="163">
        <f t="shared" si="14"/>
        <v>39.430621237522338</v>
      </c>
      <c r="L101" s="166">
        <f t="shared" si="15"/>
        <v>5</v>
      </c>
      <c r="M101" s="165">
        <f t="shared" si="16"/>
        <v>978.24999999999989</v>
      </c>
      <c r="N101" s="165">
        <f t="shared" si="16"/>
        <v>369.00250959237349</v>
      </c>
      <c r="O101" s="165">
        <f t="shared" si="16"/>
        <v>633.00481531599712</v>
      </c>
      <c r="P101" s="165">
        <f t="shared" si="16"/>
        <v>1123.8374828785145</v>
      </c>
      <c r="Q101" s="165">
        <f t="shared" ref="Q101:Q126" si="18">SUM(M101:P101)</f>
        <v>3104.0948077868852</v>
      </c>
      <c r="R101" s="165">
        <f t="shared" ref="R101:S126" si="19">M101/$Q101*100</f>
        <v>31.51482350171705</v>
      </c>
      <c r="S101" s="165">
        <f t="shared" si="19"/>
        <v>11.887604356242578</v>
      </c>
      <c r="T101" s="165">
        <f t="shared" si="17"/>
        <v>20.392573504135598</v>
      </c>
      <c r="U101" s="165">
        <f t="shared" si="17"/>
        <v>36.204998637904772</v>
      </c>
      <c r="W101" s="72"/>
    </row>
    <row r="102" spans="1:23" x14ac:dyDescent="0.25">
      <c r="A102" s="146">
        <v>20</v>
      </c>
      <c r="B102" s="147" t="s">
        <v>7</v>
      </c>
      <c r="C102" s="161">
        <f>'1. EMPLOYMENT'!K102</f>
        <v>22.4</v>
      </c>
      <c r="D102" s="161">
        <f>'2. PARTICIPATION'!K102</f>
        <v>16.329292194502109</v>
      </c>
      <c r="E102" s="161">
        <f>'3. INDEP_LIVING'!T102</f>
        <v>76.120653228570518</v>
      </c>
      <c r="F102" s="162">
        <f>'4. CAPACITY'!P102</f>
        <v>59.901377261351833</v>
      </c>
      <c r="G102" s="167"/>
      <c r="H102" s="167"/>
      <c r="I102" s="167"/>
      <c r="J102" s="167"/>
      <c r="K102" s="163">
        <f t="shared" si="14"/>
        <v>33.147593043203159</v>
      </c>
      <c r="L102" s="166">
        <f t="shared" si="15"/>
        <v>14</v>
      </c>
      <c r="M102" s="165">
        <f t="shared" si="16"/>
        <v>1011.5</v>
      </c>
      <c r="N102" s="165">
        <f t="shared" si="16"/>
        <v>622.2233557105875</v>
      </c>
      <c r="O102" s="165">
        <f t="shared" si="16"/>
        <v>705.46170598383378</v>
      </c>
      <c r="P102" s="165">
        <f t="shared" si="16"/>
        <v>1184.7230350543521</v>
      </c>
      <c r="Q102" s="165">
        <f t="shared" si="18"/>
        <v>3523.9080967487735</v>
      </c>
      <c r="R102" s="165">
        <f t="shared" si="19"/>
        <v>28.703926783256055</v>
      </c>
      <c r="S102" s="165">
        <f t="shared" si="19"/>
        <v>17.657195892386156</v>
      </c>
      <c r="T102" s="165">
        <f t="shared" si="17"/>
        <v>20.019299215967255</v>
      </c>
      <c r="U102" s="165">
        <f t="shared" si="17"/>
        <v>33.619578108390527</v>
      </c>
      <c r="W102" s="72"/>
    </row>
    <row r="103" spans="1:23" x14ac:dyDescent="0.25">
      <c r="A103" s="146">
        <v>21</v>
      </c>
      <c r="B103" s="147" t="s">
        <v>8</v>
      </c>
      <c r="C103" s="161">
        <f>'1. EMPLOYMENT'!K103</f>
        <v>20.9</v>
      </c>
      <c r="D103" s="161">
        <f>'2. PARTICIPATION'!K103</f>
        <v>15.350827822334788</v>
      </c>
      <c r="E103" s="161">
        <f>'3. INDEP_LIVING'!T103</f>
        <v>63.997093125788126</v>
      </c>
      <c r="F103" s="162">
        <f>'4. CAPACITY'!P103</f>
        <v>53.74646586534157</v>
      </c>
      <c r="G103" s="167"/>
      <c r="H103" s="167"/>
      <c r="I103" s="167"/>
      <c r="J103" s="167"/>
      <c r="K103" s="163">
        <f t="shared" si="14"/>
        <v>29.8367922234643</v>
      </c>
      <c r="L103" s="166">
        <f t="shared" si="15"/>
        <v>24</v>
      </c>
      <c r="M103" s="165">
        <f t="shared" si="16"/>
        <v>1253.875</v>
      </c>
      <c r="N103" s="165">
        <f t="shared" si="16"/>
        <v>845.33131180703276</v>
      </c>
      <c r="O103" s="165">
        <f t="shared" si="16"/>
        <v>784.91025114525144</v>
      </c>
      <c r="P103" s="165">
        <f t="shared" si="16"/>
        <v>1338.0902336533197</v>
      </c>
      <c r="Q103" s="165">
        <f t="shared" si="18"/>
        <v>4222.2067966056038</v>
      </c>
      <c r="R103" s="165">
        <f t="shared" si="19"/>
        <v>29.697147970299298</v>
      </c>
      <c r="S103" s="165">
        <f t="shared" si="19"/>
        <v>20.021077899041504</v>
      </c>
      <c r="T103" s="165">
        <f t="shared" si="17"/>
        <v>18.590047549927476</v>
      </c>
      <c r="U103" s="165">
        <f t="shared" si="17"/>
        <v>31.691726580731729</v>
      </c>
      <c r="W103" s="72"/>
    </row>
    <row r="104" spans="1:23" x14ac:dyDescent="0.25">
      <c r="A104" s="146">
        <v>22</v>
      </c>
      <c r="B104" s="147" t="s">
        <v>9</v>
      </c>
      <c r="C104" s="161">
        <f>'1. EMPLOYMENT'!K104</f>
        <v>27.975000000000001</v>
      </c>
      <c r="D104" s="161">
        <f>'2. PARTICIPATION'!K104</f>
        <v>11.186235148758369</v>
      </c>
      <c r="E104" s="161">
        <f>'3. INDEP_LIVING'!T104</f>
        <v>66.357423905847341</v>
      </c>
      <c r="F104" s="162">
        <f>'4. CAPACITY'!P104</f>
        <v>53.621665992409291</v>
      </c>
      <c r="G104" s="81"/>
      <c r="H104" s="81"/>
      <c r="I104" s="81"/>
      <c r="J104" s="81"/>
      <c r="K104" s="163">
        <f t="shared" si="14"/>
        <v>31.066507891132023</v>
      </c>
      <c r="L104" s="166">
        <f t="shared" si="15"/>
        <v>21</v>
      </c>
      <c r="M104" s="165">
        <f t="shared" si="16"/>
        <v>1239.875</v>
      </c>
      <c r="N104" s="165">
        <f t="shared" si="16"/>
        <v>513.64265772229282</v>
      </c>
      <c r="O104" s="165">
        <f t="shared" si="16"/>
        <v>733.10618990950218</v>
      </c>
      <c r="P104" s="165">
        <f t="shared" si="16"/>
        <v>1253.1063838666184</v>
      </c>
      <c r="Q104" s="165">
        <f t="shared" si="18"/>
        <v>3739.7302314984136</v>
      </c>
      <c r="R104" s="165">
        <f t="shared" si="19"/>
        <v>33.154129395670715</v>
      </c>
      <c r="S104" s="165">
        <f t="shared" si="19"/>
        <v>13.734751597750661</v>
      </c>
      <c r="T104" s="165">
        <f t="shared" si="17"/>
        <v>19.603183773385851</v>
      </c>
      <c r="U104" s="165">
        <f t="shared" si="17"/>
        <v>33.507935233192768</v>
      </c>
      <c r="W104" s="72"/>
    </row>
    <row r="105" spans="1:23" x14ac:dyDescent="0.25">
      <c r="A105" s="146">
        <v>23</v>
      </c>
      <c r="B105" s="147" t="s">
        <v>10</v>
      </c>
      <c r="C105" s="161">
        <f>'1. EMPLOYMENT'!K105</f>
        <v>23.7</v>
      </c>
      <c r="D105" s="161">
        <f>'2. PARTICIPATION'!K105</f>
        <v>15.314858645791164</v>
      </c>
      <c r="E105" s="161">
        <f>'3. INDEP_LIVING'!T105</f>
        <v>61.481341218569945</v>
      </c>
      <c r="F105" s="162">
        <f>'4. CAPACITY'!P105</f>
        <v>43.60232511215905</v>
      </c>
      <c r="G105" s="81"/>
      <c r="H105" s="81"/>
      <c r="I105" s="81"/>
      <c r="J105" s="81"/>
      <c r="K105" s="163">
        <f t="shared" si="14"/>
        <v>28.523799670315711</v>
      </c>
      <c r="L105" s="166">
        <f t="shared" si="15"/>
        <v>26</v>
      </c>
      <c r="M105" s="165">
        <f t="shared" si="16"/>
        <v>1600.375</v>
      </c>
      <c r="N105" s="165">
        <f t="shared" si="16"/>
        <v>493.95266794691537</v>
      </c>
      <c r="O105" s="165">
        <f t="shared" si="16"/>
        <v>649.64636037272021</v>
      </c>
      <c r="P105" s="165">
        <f t="shared" si="16"/>
        <v>1091.4295028747667</v>
      </c>
      <c r="Q105" s="165">
        <f t="shared" si="18"/>
        <v>3835.4035311944026</v>
      </c>
      <c r="R105" s="165">
        <f t="shared" si="19"/>
        <v>41.726378645263935</v>
      </c>
      <c r="S105" s="165">
        <f t="shared" si="19"/>
        <v>12.878766573828832</v>
      </c>
      <c r="T105" s="165">
        <f t="shared" si="17"/>
        <v>16.938148882874145</v>
      </c>
      <c r="U105" s="165">
        <f t="shared" si="17"/>
        <v>28.456705898033086</v>
      </c>
      <c r="W105" s="72"/>
    </row>
    <row r="106" spans="1:23" x14ac:dyDescent="0.25">
      <c r="A106" s="146">
        <v>24</v>
      </c>
      <c r="B106" s="147" t="s">
        <v>11</v>
      </c>
      <c r="C106" s="161">
        <f>'1. EMPLOYMENT'!K106</f>
        <v>18.725000000000001</v>
      </c>
      <c r="D106" s="161">
        <f>'2. PARTICIPATION'!K106</f>
        <v>16.638308768640524</v>
      </c>
      <c r="E106" s="161">
        <f>'3. INDEP_LIVING'!T106</f>
        <v>69.059954338298553</v>
      </c>
      <c r="F106" s="162">
        <f>'4. CAPACITY'!P106</f>
        <v>54.923796207194599</v>
      </c>
      <c r="G106" s="81"/>
      <c r="H106" s="81"/>
      <c r="I106" s="81"/>
      <c r="J106" s="81"/>
      <c r="K106" s="163">
        <f t="shared" si="14"/>
        <v>30.267912744292957</v>
      </c>
      <c r="L106" s="166">
        <f t="shared" si="15"/>
        <v>23</v>
      </c>
      <c r="M106" s="165">
        <f t="shared" si="16"/>
        <v>997.5</v>
      </c>
      <c r="N106" s="165">
        <f t="shared" si="16"/>
        <v>636.22746553552486</v>
      </c>
      <c r="O106" s="165">
        <f t="shared" si="16"/>
        <v>738.94567402395762</v>
      </c>
      <c r="P106" s="165">
        <f t="shared" si="16"/>
        <v>1286.70464425962</v>
      </c>
      <c r="Q106" s="165">
        <f t="shared" si="18"/>
        <v>3659.3777838191027</v>
      </c>
      <c r="R106" s="165">
        <f t="shared" si="19"/>
        <v>27.258732465686037</v>
      </c>
      <c r="S106" s="165">
        <f t="shared" si="19"/>
        <v>17.386219819904117</v>
      </c>
      <c r="T106" s="165">
        <f t="shared" si="17"/>
        <v>20.193205448516398</v>
      </c>
      <c r="U106" s="165">
        <f t="shared" si="17"/>
        <v>35.161842265893441</v>
      </c>
      <c r="W106" s="72"/>
    </row>
    <row r="107" spans="1:23" x14ac:dyDescent="0.25">
      <c r="A107" s="146">
        <v>25</v>
      </c>
      <c r="B107" s="147" t="s">
        <v>12</v>
      </c>
      <c r="C107" s="161">
        <f>'1. EMPLOYMENT'!K107</f>
        <v>23.346875000000001</v>
      </c>
      <c r="D107" s="161">
        <f>'2. PARTICIPATION'!K107</f>
        <v>16.798332999904378</v>
      </c>
      <c r="E107" s="161">
        <f>'3. INDEP_LIVING'!T107</f>
        <v>68.26345783066526</v>
      </c>
      <c r="F107" s="162">
        <f>'4. CAPACITY'!P107</f>
        <v>52.939616895006445</v>
      </c>
      <c r="G107" s="81"/>
      <c r="H107" s="81"/>
      <c r="I107" s="81"/>
      <c r="J107" s="81"/>
      <c r="K107" s="163">
        <f t="shared" si="14"/>
        <v>31.46509196203435</v>
      </c>
      <c r="L107" s="166">
        <f t="shared" si="15"/>
        <v>19</v>
      </c>
      <c r="M107" s="165">
        <f t="shared" si="16"/>
        <v>541.625</v>
      </c>
      <c r="N107" s="165">
        <f t="shared" si="16"/>
        <v>452.36867469879519</v>
      </c>
      <c r="O107" s="165">
        <f t="shared" si="16"/>
        <v>624.73821196297354</v>
      </c>
      <c r="P107" s="165">
        <f t="shared" si="16"/>
        <v>982.37049027171656</v>
      </c>
      <c r="Q107" s="165">
        <f t="shared" si="18"/>
        <v>2601.1023769334852</v>
      </c>
      <c r="R107" s="165">
        <f t="shared" si="19"/>
        <v>20.822902043499624</v>
      </c>
      <c r="S107" s="165">
        <f t="shared" si="19"/>
        <v>17.391421372353122</v>
      </c>
      <c r="T107" s="165">
        <f t="shared" si="17"/>
        <v>24.018209260163591</v>
      </c>
      <c r="U107" s="165">
        <f t="shared" si="17"/>
        <v>37.767467323983674</v>
      </c>
      <c r="W107" s="72"/>
    </row>
    <row r="108" spans="1:23" x14ac:dyDescent="0.25">
      <c r="A108" s="146">
        <v>26</v>
      </c>
      <c r="B108" s="147" t="s">
        <v>13</v>
      </c>
      <c r="C108" s="161">
        <f>'1. EMPLOYMENT'!K108</f>
        <v>35.225000000000001</v>
      </c>
      <c r="D108" s="161">
        <f>'2. PARTICIPATION'!K108</f>
        <v>23.981565809890036</v>
      </c>
      <c r="E108" s="161">
        <f>'3. INDEP_LIVING'!T108</f>
        <v>77.154065792806563</v>
      </c>
      <c r="F108" s="162">
        <f>'4. CAPACITY'!P108</f>
        <v>64.300691545106091</v>
      </c>
      <c r="G108" s="81"/>
      <c r="H108" s="81"/>
      <c r="I108" s="81"/>
      <c r="J108" s="81"/>
      <c r="K108" s="163">
        <f t="shared" si="14"/>
        <v>41.297842921763383</v>
      </c>
      <c r="L108" s="166">
        <f t="shared" si="15"/>
        <v>3</v>
      </c>
      <c r="M108" s="165">
        <f t="shared" si="16"/>
        <v>780.5</v>
      </c>
      <c r="N108" s="165">
        <f t="shared" si="16"/>
        <v>559.79897771945832</v>
      </c>
      <c r="O108" s="165">
        <f t="shared" si="16"/>
        <v>703.25609425939194</v>
      </c>
      <c r="P108" s="165">
        <f t="shared" si="16"/>
        <v>1174.6103898829429</v>
      </c>
      <c r="Q108" s="165">
        <f t="shared" si="18"/>
        <v>3218.1654618617931</v>
      </c>
      <c r="R108" s="165">
        <f t="shared" si="19"/>
        <v>24.252948123694683</v>
      </c>
      <c r="S108" s="165">
        <f t="shared" si="19"/>
        <v>17.394971897920996</v>
      </c>
      <c r="T108" s="165">
        <f t="shared" si="17"/>
        <v>21.852701565336542</v>
      </c>
      <c r="U108" s="165">
        <f t="shared" si="17"/>
        <v>36.499378413047786</v>
      </c>
      <c r="W108" s="72"/>
    </row>
    <row r="109" spans="1:23" x14ac:dyDescent="0.25">
      <c r="A109" s="146">
        <v>27</v>
      </c>
      <c r="B109" s="147" t="s">
        <v>14</v>
      </c>
      <c r="C109" s="161">
        <f>'1. EMPLOYMENT'!K109</f>
        <v>42.774999999999999</v>
      </c>
      <c r="D109" s="161">
        <f>'2. PARTICIPATION'!K109</f>
        <v>26.480224619238069</v>
      </c>
      <c r="E109" s="161">
        <f>'3. INDEP_LIVING'!T109</f>
        <v>78.328751094688201</v>
      </c>
      <c r="F109" s="162">
        <f>'4. CAPACITY'!P109</f>
        <v>71.69752548432038</v>
      </c>
      <c r="G109" s="81"/>
      <c r="H109" s="81"/>
      <c r="I109" s="81"/>
      <c r="J109" s="81"/>
      <c r="K109" s="163">
        <f t="shared" si="14"/>
        <v>46.41170882306622</v>
      </c>
      <c r="L109" s="166">
        <f t="shared" si="15"/>
        <v>1</v>
      </c>
      <c r="M109" s="165">
        <f t="shared" si="16"/>
        <v>898.625</v>
      </c>
      <c r="N109" s="165">
        <f t="shared" si="16"/>
        <v>967.18640038925855</v>
      </c>
      <c r="O109" s="165">
        <f t="shared" si="16"/>
        <v>739.62696421278588</v>
      </c>
      <c r="P109" s="165">
        <f t="shared" si="16"/>
        <v>1259.5058021901921</v>
      </c>
      <c r="Q109" s="165">
        <f t="shared" si="18"/>
        <v>3864.9441667922365</v>
      </c>
      <c r="R109" s="165">
        <f t="shared" si="19"/>
        <v>23.250659290786757</v>
      </c>
      <c r="S109" s="165">
        <f t="shared" si="19"/>
        <v>25.024589195863811</v>
      </c>
      <c r="T109" s="165">
        <f t="shared" si="17"/>
        <v>19.136808509879444</v>
      </c>
      <c r="U109" s="165">
        <f t="shared" si="17"/>
        <v>32.587943003469988</v>
      </c>
      <c r="W109" s="72"/>
    </row>
    <row r="110" spans="1:23" ht="15.75" thickBot="1" x14ac:dyDescent="0.3">
      <c r="A110" s="168">
        <v>28</v>
      </c>
      <c r="B110" s="169" t="s">
        <v>15</v>
      </c>
      <c r="C110" s="194">
        <f>'1. EMPLOYMENT'!K110</f>
        <v>34.35</v>
      </c>
      <c r="D110" s="194">
        <f>'2. PARTICIPATION'!K110</f>
        <v>22.642276422764226</v>
      </c>
      <c r="E110" s="194">
        <f>'3. INDEP_LIVING'!T110</f>
        <v>73.9729016223271</v>
      </c>
      <c r="F110" s="195">
        <f>'4. CAPACITY'!P110</f>
        <v>63.687734244731246</v>
      </c>
      <c r="G110" s="81"/>
      <c r="H110" s="81"/>
      <c r="I110" s="81"/>
      <c r="J110" s="81"/>
      <c r="K110" s="196">
        <f t="shared" si="14"/>
        <v>40.082133759146437</v>
      </c>
      <c r="L110" s="170">
        <f t="shared" si="15"/>
        <v>4</v>
      </c>
      <c r="M110" s="165">
        <f t="shared" ref="M110:P110" si="20">+C94*G$43</f>
        <v>742.875</v>
      </c>
      <c r="N110" s="165">
        <f t="shared" si="20"/>
        <v>631.56812322508131</v>
      </c>
      <c r="O110" s="165">
        <f t="shared" si="20"/>
        <v>671.39958617112381</v>
      </c>
      <c r="P110" s="165">
        <f t="shared" si="20"/>
        <v>1100.3256419350673</v>
      </c>
      <c r="Q110" s="165">
        <f t="shared" si="18"/>
        <v>3146.1683513312723</v>
      </c>
      <c r="R110" s="165">
        <f t="shared" si="19"/>
        <v>23.612054952039017</v>
      </c>
      <c r="S110" s="165">
        <f t="shared" si="19"/>
        <v>20.074199874200598</v>
      </c>
      <c r="T110" s="165">
        <f t="shared" si="17"/>
        <v>21.340230756787925</v>
      </c>
      <c r="U110" s="165">
        <f t="shared" si="17"/>
        <v>34.973514416972463</v>
      </c>
      <c r="W110" s="72"/>
    </row>
    <row r="111" spans="1:23" x14ac:dyDescent="0.25">
      <c r="M111" s="72">
        <f t="shared" ref="M111:P125" si="21">+C96*G$43</f>
        <v>1313.375</v>
      </c>
      <c r="N111" s="72">
        <f t="shared" si="21"/>
        <v>583.37338765325387</v>
      </c>
      <c r="O111" s="72">
        <f t="shared" si="21"/>
        <v>562.28705135780331</v>
      </c>
      <c r="P111" s="72">
        <f t="shared" si="21"/>
        <v>1020.5593195538553</v>
      </c>
      <c r="Q111" s="72">
        <f t="shared" si="18"/>
        <v>3479.5947585649124</v>
      </c>
      <c r="R111" s="72">
        <f t="shared" si="19"/>
        <v>37.745056281831928</v>
      </c>
      <c r="S111" s="72">
        <f t="shared" si="19"/>
        <v>16.765555420420689</v>
      </c>
      <c r="T111" s="72">
        <f t="shared" si="17"/>
        <v>16.159555648649935</v>
      </c>
      <c r="U111" s="72">
        <f t="shared" si="17"/>
        <v>29.329832649097455</v>
      </c>
      <c r="W111" s="72"/>
    </row>
    <row r="112" spans="1:23" x14ac:dyDescent="0.25">
      <c r="B112" s="147" t="s">
        <v>67</v>
      </c>
      <c r="C112" s="171">
        <f>AVERAGE(C83:C110)</f>
        <v>27.030515631696822</v>
      </c>
      <c r="D112" s="171">
        <f>AVERAGE(D83:D110)</f>
        <v>18.17231688357484</v>
      </c>
      <c r="E112" s="171">
        <f>AVERAGE(E83:E110)</f>
        <v>69.370541224033204</v>
      </c>
      <c r="F112" s="171">
        <f>AVERAGE(F83:F110)</f>
        <v>57.56296736534437</v>
      </c>
      <c r="K112" s="171">
        <f>AVERAGE(K83:K110)</f>
        <v>34.270638975817278</v>
      </c>
      <c r="M112" s="72">
        <f t="shared" si="21"/>
        <v>1278.0589005235604</v>
      </c>
      <c r="N112" s="72">
        <f t="shared" si="21"/>
        <v>432.13179645971172</v>
      </c>
      <c r="O112" s="72">
        <f t="shared" si="21"/>
        <v>633.87180219211757</v>
      </c>
      <c r="P112" s="72">
        <f t="shared" si="21"/>
        <v>1008.9957971192877</v>
      </c>
      <c r="Q112" s="72">
        <f t="shared" si="18"/>
        <v>3353.0582962946773</v>
      </c>
      <c r="R112" s="72">
        <f t="shared" si="19"/>
        <v>38.11621473852361</v>
      </c>
      <c r="S112" s="72">
        <f t="shared" si="19"/>
        <v>12.887691124763393</v>
      </c>
      <c r="T112" s="72">
        <f t="shared" si="17"/>
        <v>18.904288150688657</v>
      </c>
      <c r="U112" s="72">
        <f t="shared" si="17"/>
        <v>30.091805986024344</v>
      </c>
      <c r="W112" s="72"/>
    </row>
    <row r="113" spans="13:23" x14ac:dyDescent="0.25">
      <c r="M113" s="165">
        <f t="shared" si="21"/>
        <v>573.11516853932585</v>
      </c>
      <c r="N113" s="165">
        <f t="shared" si="21"/>
        <v>732.05492853167016</v>
      </c>
      <c r="O113" s="165">
        <f t="shared" si="21"/>
        <v>723.33690688886782</v>
      </c>
      <c r="P113" s="165">
        <f t="shared" si="21"/>
        <v>1233.3743814082932</v>
      </c>
      <c r="Q113" s="165">
        <f t="shared" si="18"/>
        <v>3261.8813853681568</v>
      </c>
      <c r="R113" s="165">
        <f t="shared" si="19"/>
        <v>17.57007998850456</v>
      </c>
      <c r="S113" s="165">
        <f t="shared" si="19"/>
        <v>22.442720689214937</v>
      </c>
      <c r="T113" s="165">
        <f t="shared" si="17"/>
        <v>22.175450957031885</v>
      </c>
      <c r="U113" s="165">
        <f t="shared" si="17"/>
        <v>37.811748365248626</v>
      </c>
      <c r="W113" s="72"/>
    </row>
    <row r="114" spans="13:23" x14ac:dyDescent="0.25">
      <c r="M114" s="165">
        <f t="shared" si="21"/>
        <v>805.875</v>
      </c>
      <c r="N114" s="165">
        <f t="shared" si="21"/>
        <v>383.24040257192161</v>
      </c>
      <c r="O114" s="165">
        <f t="shared" si="21"/>
        <v>651.04274374558372</v>
      </c>
      <c r="P114" s="165">
        <f t="shared" si="21"/>
        <v>1027.4196075114919</v>
      </c>
      <c r="Q114" s="165">
        <f t="shared" si="18"/>
        <v>2867.5777538289972</v>
      </c>
      <c r="R114" s="165">
        <f t="shared" si="19"/>
        <v>28.102986882358721</v>
      </c>
      <c r="S114" s="165">
        <f t="shared" si="19"/>
        <v>13.364603699418135</v>
      </c>
      <c r="T114" s="165">
        <f t="shared" si="17"/>
        <v>22.703577710360754</v>
      </c>
      <c r="U114" s="165">
        <f t="shared" si="17"/>
        <v>35.828831707862392</v>
      </c>
      <c r="W114" s="72"/>
    </row>
    <row r="115" spans="13:23" x14ac:dyDescent="0.25">
      <c r="M115" s="165">
        <f t="shared" si="21"/>
        <v>540.46562499999993</v>
      </c>
      <c r="N115" s="165">
        <f t="shared" si="21"/>
        <v>748.47417840375601</v>
      </c>
      <c r="O115" s="165">
        <f t="shared" si="21"/>
        <v>702.78691859700598</v>
      </c>
      <c r="P115" s="165">
        <f t="shared" si="21"/>
        <v>1195.5889539317889</v>
      </c>
      <c r="Q115" s="165">
        <f t="shared" si="18"/>
        <v>3187.3156759325507</v>
      </c>
      <c r="R115" s="165">
        <f t="shared" si="19"/>
        <v>16.956764875254144</v>
      </c>
      <c r="S115" s="165">
        <f t="shared" si="19"/>
        <v>23.482900801307231</v>
      </c>
      <c r="T115" s="165">
        <f t="shared" si="17"/>
        <v>22.049492113497145</v>
      </c>
      <c r="U115" s="165">
        <f t="shared" si="17"/>
        <v>37.51084220994148</v>
      </c>
      <c r="W115" s="72"/>
    </row>
    <row r="116" spans="13:23" x14ac:dyDescent="0.25">
      <c r="M116" s="165">
        <f t="shared" si="21"/>
        <v>1025.5</v>
      </c>
      <c r="N116" s="165">
        <f t="shared" si="21"/>
        <v>882.22448725120432</v>
      </c>
      <c r="O116" s="165">
        <f t="shared" si="21"/>
        <v>758.88378649860101</v>
      </c>
      <c r="P116" s="165">
        <f t="shared" si="21"/>
        <v>1276.4538500024282</v>
      </c>
      <c r="Q116" s="165">
        <f t="shared" si="18"/>
        <v>3943.0621237522337</v>
      </c>
      <c r="R116" s="165">
        <f t="shared" si="19"/>
        <v>26.007705884789107</v>
      </c>
      <c r="S116" s="165">
        <f t="shared" si="19"/>
        <v>22.374095552206921</v>
      </c>
      <c r="T116" s="165">
        <f t="shared" si="17"/>
        <v>19.246051994140132</v>
      </c>
      <c r="U116" s="165">
        <f t="shared" si="17"/>
        <v>32.372146568863833</v>
      </c>
      <c r="W116" s="72"/>
    </row>
    <row r="117" spans="13:23" x14ac:dyDescent="0.25">
      <c r="M117" s="165">
        <f t="shared" si="21"/>
        <v>784</v>
      </c>
      <c r="N117" s="165">
        <f t="shared" si="21"/>
        <v>571.52522680757386</v>
      </c>
      <c r="O117" s="165">
        <f t="shared" si="21"/>
        <v>761.20653228570518</v>
      </c>
      <c r="P117" s="165">
        <f t="shared" si="21"/>
        <v>1198.0275452270366</v>
      </c>
      <c r="Q117" s="165">
        <f t="shared" si="18"/>
        <v>3314.7593043203156</v>
      </c>
      <c r="R117" s="165">
        <f t="shared" si="19"/>
        <v>23.651792725286807</v>
      </c>
      <c r="S117" s="165">
        <f t="shared" si="19"/>
        <v>17.241831889955701</v>
      </c>
      <c r="T117" s="165">
        <f t="shared" si="17"/>
        <v>22.964157044331429</v>
      </c>
      <c r="U117" s="165">
        <f t="shared" si="17"/>
        <v>36.142218340426069</v>
      </c>
      <c r="W117" s="72"/>
    </row>
    <row r="118" spans="13:23" x14ac:dyDescent="0.25">
      <c r="M118" s="165">
        <f t="shared" si="21"/>
        <v>731.5</v>
      </c>
      <c r="N118" s="165">
        <f t="shared" si="21"/>
        <v>537.27897378171758</v>
      </c>
      <c r="O118" s="165">
        <f t="shared" si="21"/>
        <v>639.97093125788126</v>
      </c>
      <c r="P118" s="165">
        <f t="shared" si="21"/>
        <v>1074.9293173068313</v>
      </c>
      <c r="Q118" s="165">
        <f t="shared" si="18"/>
        <v>2983.6792223464299</v>
      </c>
      <c r="R118" s="165">
        <f t="shared" si="19"/>
        <v>24.516710594134601</v>
      </c>
      <c r="S118" s="165">
        <f t="shared" si="19"/>
        <v>18.007263306247438</v>
      </c>
      <c r="T118" s="165">
        <f t="shared" si="17"/>
        <v>21.449052782376327</v>
      </c>
      <c r="U118" s="165">
        <f t="shared" si="17"/>
        <v>36.026973317241648</v>
      </c>
    </row>
    <row r="119" spans="13:23" x14ac:dyDescent="0.25">
      <c r="M119" s="165">
        <f t="shared" si="21"/>
        <v>979.125</v>
      </c>
      <c r="N119" s="165">
        <f t="shared" si="21"/>
        <v>391.51823020654291</v>
      </c>
      <c r="O119" s="165">
        <f t="shared" si="21"/>
        <v>663.57423905847338</v>
      </c>
      <c r="P119" s="165">
        <f t="shared" si="21"/>
        <v>1072.4333198481859</v>
      </c>
      <c r="Q119" s="165">
        <f t="shared" si="18"/>
        <v>3106.6507891132023</v>
      </c>
      <c r="R119" s="165">
        <f t="shared" si="19"/>
        <v>31.517060219037123</v>
      </c>
      <c r="S119" s="165">
        <f t="shared" si="19"/>
        <v>12.602582548980418</v>
      </c>
      <c r="T119" s="165">
        <f t="shared" si="17"/>
        <v>21.359794972253432</v>
      </c>
      <c r="U119" s="165">
        <f t="shared" si="17"/>
        <v>34.520562259729019</v>
      </c>
    </row>
    <row r="120" spans="13:23" x14ac:dyDescent="0.25">
      <c r="M120" s="165">
        <f t="shared" si="21"/>
        <v>829.5</v>
      </c>
      <c r="N120" s="165">
        <f t="shared" si="21"/>
        <v>536.02005260269073</v>
      </c>
      <c r="O120" s="165">
        <f t="shared" si="21"/>
        <v>614.81341218569946</v>
      </c>
      <c r="P120" s="165">
        <f t="shared" si="21"/>
        <v>872.04650224318107</v>
      </c>
      <c r="Q120" s="165">
        <f t="shared" si="18"/>
        <v>2852.3799670315711</v>
      </c>
      <c r="R120" s="165">
        <f t="shared" si="19"/>
        <v>29.080978326434128</v>
      </c>
      <c r="S120" s="165">
        <f t="shared" si="19"/>
        <v>18.792028369225953</v>
      </c>
      <c r="T120" s="165">
        <f t="shared" si="17"/>
        <v>21.554400861450677</v>
      </c>
      <c r="U120" s="165">
        <f t="shared" si="17"/>
        <v>30.572592442889253</v>
      </c>
    </row>
    <row r="121" spans="13:23" x14ac:dyDescent="0.25">
      <c r="M121" s="165">
        <f t="shared" si="21"/>
        <v>655.375</v>
      </c>
      <c r="N121" s="165">
        <f t="shared" si="21"/>
        <v>582.34080690241831</v>
      </c>
      <c r="O121" s="165">
        <f t="shared" si="21"/>
        <v>690.59954338298553</v>
      </c>
      <c r="P121" s="165">
        <f t="shared" si="21"/>
        <v>1098.4759241438919</v>
      </c>
      <c r="Q121" s="165">
        <f t="shared" si="18"/>
        <v>3026.7912744292958</v>
      </c>
      <c r="R121" s="165">
        <f t="shared" si="19"/>
        <v>21.652467599490208</v>
      </c>
      <c r="S121" s="165">
        <f t="shared" si="19"/>
        <v>19.239542938494139</v>
      </c>
      <c r="T121" s="165">
        <f t="shared" si="17"/>
        <v>22.816226187027009</v>
      </c>
      <c r="U121" s="165">
        <f t="shared" si="17"/>
        <v>36.291763274988639</v>
      </c>
    </row>
    <row r="122" spans="13:23" x14ac:dyDescent="0.25">
      <c r="M122" s="165">
        <f t="shared" si="21"/>
        <v>817.140625</v>
      </c>
      <c r="N122" s="165">
        <f t="shared" si="21"/>
        <v>587.94165499665326</v>
      </c>
      <c r="O122" s="165">
        <f t="shared" si="21"/>
        <v>682.63457830665266</v>
      </c>
      <c r="P122" s="165">
        <f t="shared" si="21"/>
        <v>1058.7923379001288</v>
      </c>
      <c r="Q122" s="165">
        <f t="shared" si="18"/>
        <v>3146.5091962034348</v>
      </c>
      <c r="R122" s="165">
        <f t="shared" si="19"/>
        <v>25.969751685008852</v>
      </c>
      <c r="S122" s="165">
        <f t="shared" si="19"/>
        <v>18.685521583921041</v>
      </c>
      <c r="T122" s="165">
        <f t="shared" si="17"/>
        <v>21.694981191547662</v>
      </c>
      <c r="U122" s="165">
        <f t="shared" si="17"/>
        <v>33.649745539522449</v>
      </c>
    </row>
    <row r="123" spans="13:23" x14ac:dyDescent="0.25">
      <c r="M123" s="165">
        <f t="shared" si="21"/>
        <v>1232.875</v>
      </c>
      <c r="N123" s="165">
        <f t="shared" si="21"/>
        <v>839.35480334615124</v>
      </c>
      <c r="O123" s="165">
        <f t="shared" si="21"/>
        <v>771.54065792806568</v>
      </c>
      <c r="P123" s="165">
        <f t="shared" si="21"/>
        <v>1286.0138309021218</v>
      </c>
      <c r="Q123" s="165">
        <f t="shared" si="18"/>
        <v>4129.7842921763386</v>
      </c>
      <c r="R123" s="165">
        <f t="shared" si="19"/>
        <v>29.853254135709157</v>
      </c>
      <c r="S123" s="165">
        <f t="shared" si="19"/>
        <v>20.324422390202443</v>
      </c>
      <c r="T123" s="165">
        <f t="shared" si="17"/>
        <v>18.6823476322894</v>
      </c>
      <c r="U123" s="165">
        <f t="shared" si="17"/>
        <v>31.139975841799</v>
      </c>
    </row>
    <row r="124" spans="13:23" x14ac:dyDescent="0.25">
      <c r="M124" s="165">
        <f t="shared" si="21"/>
        <v>1497.125</v>
      </c>
      <c r="N124" s="165">
        <f t="shared" si="21"/>
        <v>926.80786167333235</v>
      </c>
      <c r="O124" s="165">
        <f t="shared" si="21"/>
        <v>783.28751094688198</v>
      </c>
      <c r="P124" s="165">
        <f t="shared" si="21"/>
        <v>1433.9505096864077</v>
      </c>
      <c r="Q124" s="165">
        <f t="shared" si="18"/>
        <v>4641.1708823066219</v>
      </c>
      <c r="R124" s="165">
        <f t="shared" si="19"/>
        <v>32.257484974480008</v>
      </c>
      <c r="S124" s="165">
        <f t="shared" si="19"/>
        <v>19.969268212178321</v>
      </c>
      <c r="T124" s="165">
        <f t="shared" si="17"/>
        <v>16.876937540330228</v>
      </c>
      <c r="U124" s="165">
        <f t="shared" si="17"/>
        <v>30.89630927301144</v>
      </c>
    </row>
    <row r="125" spans="13:23" x14ac:dyDescent="0.25">
      <c r="M125" s="165">
        <f t="shared" si="21"/>
        <v>1202.25</v>
      </c>
      <c r="N125" s="165">
        <f t="shared" si="21"/>
        <v>792.47967479674787</v>
      </c>
      <c r="O125" s="165">
        <f t="shared" si="21"/>
        <v>739.72901622327095</v>
      </c>
      <c r="P125" s="165">
        <f t="shared" si="21"/>
        <v>1273.7546848946249</v>
      </c>
      <c r="Q125" s="165">
        <f t="shared" si="18"/>
        <v>4008.2133759146436</v>
      </c>
      <c r="R125" s="165">
        <f t="shared" si="19"/>
        <v>29.99466064417431</v>
      </c>
      <c r="S125" s="165">
        <f t="shared" si="19"/>
        <v>19.771394396285356</v>
      </c>
      <c r="T125" s="165">
        <f t="shared" si="17"/>
        <v>18.455330264309357</v>
      </c>
      <c r="U125" s="165">
        <f t="shared" si="17"/>
        <v>31.778614695230985</v>
      </c>
    </row>
    <row r="126" spans="13:23" x14ac:dyDescent="0.25">
      <c r="M126" s="165" t="e">
        <f>+#REF!*G$43</f>
        <v>#REF!</v>
      </c>
      <c r="N126" s="165" t="e">
        <f>+#REF!*H$43</f>
        <v>#REF!</v>
      </c>
      <c r="O126" s="165" t="e">
        <f>+#REF!*I$43</f>
        <v>#REF!</v>
      </c>
      <c r="P126" s="165" t="e">
        <f>+#REF!*J$43</f>
        <v>#REF!</v>
      </c>
      <c r="Q126" s="165" t="e">
        <f t="shared" si="18"/>
        <v>#REF!</v>
      </c>
      <c r="R126" s="165" t="e">
        <f t="shared" si="19"/>
        <v>#REF!</v>
      </c>
      <c r="S126" s="165" t="e">
        <f t="shared" si="19"/>
        <v>#REF!</v>
      </c>
      <c r="T126" s="165" t="e">
        <f t="shared" si="17"/>
        <v>#REF!</v>
      </c>
      <c r="U126" s="165" t="e">
        <f t="shared" si="17"/>
        <v>#REF!</v>
      </c>
    </row>
  </sheetData>
  <mergeCells count="18">
    <mergeCell ref="R81:U81"/>
    <mergeCell ref="A41:B41"/>
    <mergeCell ref="C41:F41"/>
    <mergeCell ref="G41:J41"/>
    <mergeCell ref="K41:L41"/>
    <mergeCell ref="M41:P41"/>
    <mergeCell ref="R41:U41"/>
    <mergeCell ref="A81:B81"/>
    <mergeCell ref="C81:F81"/>
    <mergeCell ref="G81:J81"/>
    <mergeCell ref="K81:L81"/>
    <mergeCell ref="M81:P81"/>
    <mergeCell ref="R1:U1"/>
    <mergeCell ref="A1:B1"/>
    <mergeCell ref="C1:F1"/>
    <mergeCell ref="G1:J1"/>
    <mergeCell ref="K1:L1"/>
    <mergeCell ref="M1:P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EMPLOYMENT</vt:lpstr>
      <vt:lpstr>2. PARTICIPATION</vt:lpstr>
      <vt:lpstr>3. INDEP_LIVING</vt:lpstr>
      <vt:lpstr>4. CAPACITY</vt:lpstr>
      <vt:lpstr>overall AAI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azaidi</dc:creator>
  <cp:lastModifiedBy>Olga KHARITONOVA</cp:lastModifiedBy>
  <cp:lastPrinted>2018-03-12T08:46:58Z</cp:lastPrinted>
  <dcterms:created xsi:type="dcterms:W3CDTF">2012-03-19T07:57:12Z</dcterms:created>
  <dcterms:modified xsi:type="dcterms:W3CDTF">2019-07-18T11:21:41Z</dcterms:modified>
</cp:coreProperties>
</file>