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lga\Documents\population\DG-Empl AAI III\Research\UPV\Datasets\"/>
    </mc:Choice>
  </mc:AlternateContent>
  <xr:revisionPtr revIDLastSave="0" documentId="13_ncr:1_{820ACF13-67A6-4363-AF13-FFDB467F6F24}" xr6:coauthVersionLast="45" xr6:coauthVersionMax="45" xr10:uidLastSave="{00000000-0000-0000-0000-000000000000}"/>
  <bookViews>
    <workbookView xWindow="-1590" yWindow="480" windowWidth="16680" windowHeight="12495" tabRatio="798" activeTab="1" xr2:uid="{00000000-000D-0000-FFFF-FFFF00000000}"/>
  </bookViews>
  <sheets>
    <sheet name="1. EMPLOYMENT" sheetId="12" r:id="rId1"/>
    <sheet name="2. PARTICIPATION" sheetId="13" r:id="rId2"/>
    <sheet name="3. INDEP_LIVING" sheetId="17" r:id="rId3"/>
    <sheet name="4. CAPACITY" sheetId="16" r:id="rId4"/>
    <sheet name="overall AAI" sheetId="18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10" i="13" l="1"/>
  <c r="L110" i="13" s="1"/>
  <c r="K109" i="13"/>
  <c r="L109" i="13" s="1"/>
  <c r="K108" i="13"/>
  <c r="L108" i="13" s="1"/>
  <c r="K107" i="13"/>
  <c r="L107" i="13" s="1"/>
  <c r="K106" i="13"/>
  <c r="L106" i="13" s="1"/>
  <c r="K105" i="13"/>
  <c r="L105" i="13" s="1"/>
  <c r="K104" i="13"/>
  <c r="L104" i="13" s="1"/>
  <c r="K103" i="13"/>
  <c r="L103" i="13" s="1"/>
  <c r="K102" i="13"/>
  <c r="L102" i="13" s="1"/>
  <c r="K101" i="13"/>
  <c r="N61" i="13" s="1"/>
  <c r="K100" i="13"/>
  <c r="L100" i="13" s="1"/>
  <c r="K99" i="13"/>
  <c r="L99" i="13" s="1"/>
  <c r="K98" i="13"/>
  <c r="L98" i="13" s="1"/>
  <c r="K97" i="13"/>
  <c r="L97" i="13" s="1"/>
  <c r="K96" i="13"/>
  <c r="L96" i="13" s="1"/>
  <c r="K95" i="13"/>
  <c r="L95" i="13" s="1"/>
  <c r="K94" i="13"/>
  <c r="L94" i="13" s="1"/>
  <c r="K93" i="13"/>
  <c r="N53" i="13" s="1"/>
  <c r="K92" i="13"/>
  <c r="L92" i="13" s="1"/>
  <c r="K91" i="13"/>
  <c r="L91" i="13" s="1"/>
  <c r="K90" i="13"/>
  <c r="L90" i="13" s="1"/>
  <c r="K89" i="13"/>
  <c r="L89" i="13" s="1"/>
  <c r="K88" i="13"/>
  <c r="L88" i="13" s="1"/>
  <c r="K87" i="13"/>
  <c r="L87" i="13" s="1"/>
  <c r="K86" i="13"/>
  <c r="L86" i="13" s="1"/>
  <c r="K85" i="13"/>
  <c r="N45" i="13" s="1"/>
  <c r="K84" i="13"/>
  <c r="L84" i="13" s="1"/>
  <c r="K83" i="13"/>
  <c r="L83" i="13" s="1"/>
  <c r="K70" i="13"/>
  <c r="N69" i="13"/>
  <c r="K69" i="13"/>
  <c r="L69" i="13" s="1"/>
  <c r="N68" i="13"/>
  <c r="K68" i="13"/>
  <c r="K67" i="13"/>
  <c r="N67" i="13" s="1"/>
  <c r="K66" i="13"/>
  <c r="N65" i="13"/>
  <c r="K65" i="13"/>
  <c r="L65" i="13" s="1"/>
  <c r="N64" i="13"/>
  <c r="K64" i="13"/>
  <c r="K63" i="13"/>
  <c r="L63" i="13" s="1"/>
  <c r="K62" i="13"/>
  <c r="K61" i="13"/>
  <c r="L61" i="13" s="1"/>
  <c r="N60" i="13"/>
  <c r="K60" i="13"/>
  <c r="K59" i="13"/>
  <c r="K58" i="13"/>
  <c r="N57" i="13"/>
  <c r="K57" i="13"/>
  <c r="L57" i="13" s="1"/>
  <c r="N56" i="13"/>
  <c r="K56" i="13"/>
  <c r="K55" i="13"/>
  <c r="L55" i="13" s="1"/>
  <c r="K54" i="13"/>
  <c r="K53" i="13"/>
  <c r="L53" i="13" s="1"/>
  <c r="N52" i="13"/>
  <c r="K52" i="13"/>
  <c r="K51" i="13"/>
  <c r="K50" i="13"/>
  <c r="N49" i="13"/>
  <c r="K49" i="13"/>
  <c r="L49" i="13" s="1"/>
  <c r="N48" i="13"/>
  <c r="K48" i="13"/>
  <c r="K47" i="13"/>
  <c r="L47" i="13" s="1"/>
  <c r="K46" i="13"/>
  <c r="K45" i="13"/>
  <c r="L45" i="13" s="1"/>
  <c r="N44" i="13"/>
  <c r="K44" i="13"/>
  <c r="K43" i="13"/>
  <c r="L68" i="13" s="1"/>
  <c r="N50" i="13" l="1"/>
  <c r="N58" i="13"/>
  <c r="N66" i="13"/>
  <c r="L85" i="13"/>
  <c r="L93" i="13"/>
  <c r="L101" i="13"/>
  <c r="N51" i="13"/>
  <c r="N59" i="13"/>
  <c r="N46" i="13"/>
  <c r="N54" i="13"/>
  <c r="N62" i="13"/>
  <c r="N70" i="13"/>
  <c r="L44" i="13"/>
  <c r="L48" i="13"/>
  <c r="L60" i="13"/>
  <c r="L64" i="13"/>
  <c r="L43" i="13"/>
  <c r="L51" i="13"/>
  <c r="L59" i="13"/>
  <c r="L67" i="13"/>
  <c r="N43" i="13"/>
  <c r="L46" i="13"/>
  <c r="N47" i="13"/>
  <c r="L50" i="13"/>
  <c r="L54" i="13"/>
  <c r="N55" i="13"/>
  <c r="L58" i="13"/>
  <c r="L62" i="13"/>
  <c r="N63" i="13"/>
  <c r="L66" i="13"/>
  <c r="L70" i="13"/>
  <c r="L52" i="13"/>
  <c r="L56" i="13"/>
  <c r="P4" i="16" l="1"/>
  <c r="P5" i="16"/>
  <c r="P6" i="16"/>
  <c r="P7" i="16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T84" i="17"/>
  <c r="T85" i="17"/>
  <c r="T86" i="17"/>
  <c r="T87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T100" i="17"/>
  <c r="T101" i="17"/>
  <c r="T102" i="17"/>
  <c r="T103" i="17"/>
  <c r="T104" i="17"/>
  <c r="T105" i="17"/>
  <c r="T106" i="17"/>
  <c r="T107" i="17"/>
  <c r="T108" i="17"/>
  <c r="T109" i="17"/>
  <c r="T110" i="17"/>
  <c r="T44" i="17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4" i="17"/>
  <c r="T5" i="17"/>
  <c r="T6" i="17"/>
  <c r="T7" i="17"/>
  <c r="T8" i="17"/>
  <c r="T9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23" i="17"/>
  <c r="T24" i="17"/>
  <c r="T25" i="17"/>
  <c r="T26" i="17"/>
  <c r="T27" i="17"/>
  <c r="T28" i="17"/>
  <c r="T29" i="17"/>
  <c r="T30" i="17"/>
  <c r="P126" i="18" l="1"/>
  <c r="O126" i="18"/>
  <c r="N126" i="18"/>
  <c r="M126" i="18"/>
  <c r="Q126" i="18" s="1"/>
  <c r="P78" i="18"/>
  <c r="O78" i="18"/>
  <c r="N78" i="18"/>
  <c r="M78" i="18"/>
  <c r="T126" i="18" l="1"/>
  <c r="U126" i="18"/>
  <c r="S126" i="18"/>
  <c r="Q78" i="18"/>
  <c r="R78" i="18" s="1"/>
  <c r="R126" i="18"/>
  <c r="S78" i="18" l="1"/>
  <c r="U78" i="18"/>
  <c r="T78" i="18"/>
  <c r="J117" i="17" l="1"/>
  <c r="I117" i="17"/>
  <c r="H117" i="17"/>
  <c r="G117" i="17"/>
  <c r="F117" i="17"/>
  <c r="E117" i="17"/>
  <c r="D117" i="17"/>
  <c r="C117" i="17"/>
  <c r="J116" i="17"/>
  <c r="I116" i="17"/>
  <c r="H116" i="17"/>
  <c r="G116" i="17"/>
  <c r="F116" i="17"/>
  <c r="E116" i="17"/>
  <c r="D116" i="17"/>
  <c r="C116" i="17"/>
  <c r="J115" i="17"/>
  <c r="I115" i="17"/>
  <c r="H115" i="17"/>
  <c r="G115" i="17"/>
  <c r="F115" i="17"/>
  <c r="E115" i="17"/>
  <c r="D115" i="17"/>
  <c r="C115" i="17"/>
  <c r="J114" i="17"/>
  <c r="I114" i="17"/>
  <c r="H114" i="17"/>
  <c r="G114" i="17"/>
  <c r="F114" i="17"/>
  <c r="E114" i="17"/>
  <c r="D114" i="17"/>
  <c r="C114" i="17"/>
  <c r="J113" i="17"/>
  <c r="I113" i="17"/>
  <c r="H113" i="17"/>
  <c r="G113" i="17"/>
  <c r="F113" i="17"/>
  <c r="E113" i="17"/>
  <c r="D113" i="17"/>
  <c r="C113" i="17"/>
  <c r="E110" i="18"/>
  <c r="S110" i="17"/>
  <c r="E109" i="18"/>
  <c r="S109" i="17"/>
  <c r="E108" i="18"/>
  <c r="S91" i="17"/>
  <c r="E107" i="18"/>
  <c r="S106" i="17"/>
  <c r="E106" i="18"/>
  <c r="S107" i="17"/>
  <c r="E105" i="18"/>
  <c r="S105" i="17"/>
  <c r="E104" i="18"/>
  <c r="S104" i="17"/>
  <c r="E103" i="18"/>
  <c r="S103" i="17"/>
  <c r="E102" i="18"/>
  <c r="S101" i="17"/>
  <c r="E101" i="18"/>
  <c r="S100" i="17"/>
  <c r="E100" i="18"/>
  <c r="S98" i="17"/>
  <c r="E99" i="18"/>
  <c r="S97" i="17"/>
  <c r="E98" i="18"/>
  <c r="S96" i="17"/>
  <c r="E97" i="18"/>
  <c r="S94" i="17"/>
  <c r="E96" i="18"/>
  <c r="S89" i="17"/>
  <c r="E95" i="18"/>
  <c r="S99" i="17"/>
  <c r="E94" i="18"/>
  <c r="S90" i="17"/>
  <c r="E93" i="18"/>
  <c r="S87" i="17"/>
  <c r="E92" i="18"/>
  <c r="S92" i="17"/>
  <c r="E91" i="18"/>
  <c r="S108" i="17"/>
  <c r="E90" i="18"/>
  <c r="S88" i="17"/>
  <c r="E89" i="18"/>
  <c r="S86" i="17"/>
  <c r="E88" i="18"/>
  <c r="S85" i="17"/>
  <c r="E87" i="18"/>
  <c r="S95" i="17"/>
  <c r="E86" i="18"/>
  <c r="S93" i="17"/>
  <c r="E85" i="18"/>
  <c r="S84" i="17"/>
  <c r="E84" i="18"/>
  <c r="S83" i="17"/>
  <c r="T83" i="17"/>
  <c r="E83" i="18" s="1"/>
  <c r="S102" i="17"/>
  <c r="J77" i="17"/>
  <c r="I77" i="17"/>
  <c r="H77" i="17"/>
  <c r="G77" i="17"/>
  <c r="F77" i="17"/>
  <c r="E77" i="17"/>
  <c r="D77" i="17"/>
  <c r="C77" i="17"/>
  <c r="J76" i="17"/>
  <c r="I76" i="17"/>
  <c r="H76" i="17"/>
  <c r="G76" i="17"/>
  <c r="F76" i="17"/>
  <c r="E76" i="17"/>
  <c r="D76" i="17"/>
  <c r="C76" i="17"/>
  <c r="J75" i="17"/>
  <c r="I75" i="17"/>
  <c r="H75" i="17"/>
  <c r="G75" i="17"/>
  <c r="F75" i="17"/>
  <c r="E75" i="17"/>
  <c r="D75" i="17"/>
  <c r="C75" i="17"/>
  <c r="J74" i="17"/>
  <c r="I74" i="17"/>
  <c r="H74" i="17"/>
  <c r="G74" i="17"/>
  <c r="F74" i="17"/>
  <c r="E74" i="17"/>
  <c r="D74" i="17"/>
  <c r="C74" i="17"/>
  <c r="J73" i="17"/>
  <c r="I73" i="17"/>
  <c r="H73" i="17"/>
  <c r="G73" i="17"/>
  <c r="F73" i="17"/>
  <c r="E73" i="17"/>
  <c r="D73" i="17"/>
  <c r="C73" i="17"/>
  <c r="E70" i="18"/>
  <c r="S70" i="17"/>
  <c r="E69" i="18"/>
  <c r="S69" i="17"/>
  <c r="E68" i="18"/>
  <c r="S51" i="17"/>
  <c r="E67" i="18"/>
  <c r="S66" i="17"/>
  <c r="E66" i="18"/>
  <c r="S67" i="17"/>
  <c r="E65" i="18"/>
  <c r="S65" i="17"/>
  <c r="E64" i="18"/>
  <c r="S64" i="17"/>
  <c r="E63" i="18"/>
  <c r="S63" i="17"/>
  <c r="E62" i="18"/>
  <c r="S61" i="17"/>
  <c r="E61" i="18"/>
  <c r="S60" i="17"/>
  <c r="E60" i="18"/>
  <c r="S58" i="17"/>
  <c r="E59" i="18"/>
  <c r="S57" i="17"/>
  <c r="E58" i="18"/>
  <c r="S56" i="17"/>
  <c r="E57" i="18"/>
  <c r="S54" i="17"/>
  <c r="E56" i="18"/>
  <c r="S49" i="17"/>
  <c r="E55" i="18"/>
  <c r="S59" i="17"/>
  <c r="E54" i="18"/>
  <c r="S50" i="17"/>
  <c r="E53" i="18"/>
  <c r="S47" i="17"/>
  <c r="E52" i="18"/>
  <c r="S52" i="17"/>
  <c r="E51" i="18"/>
  <c r="S68" i="17"/>
  <c r="E50" i="18"/>
  <c r="S48" i="17"/>
  <c r="E49" i="18"/>
  <c r="S46" i="17"/>
  <c r="E48" i="18"/>
  <c r="S45" i="17"/>
  <c r="E47" i="18"/>
  <c r="S55" i="17"/>
  <c r="E46" i="18"/>
  <c r="S53" i="17"/>
  <c r="E45" i="18"/>
  <c r="S44" i="17"/>
  <c r="E44" i="18"/>
  <c r="S43" i="17"/>
  <c r="T43" i="17"/>
  <c r="E43" i="18" s="1"/>
  <c r="S62" i="17"/>
  <c r="J37" i="17"/>
  <c r="I37" i="17"/>
  <c r="H37" i="17"/>
  <c r="G37" i="17"/>
  <c r="F37" i="17"/>
  <c r="E37" i="17"/>
  <c r="D37" i="17"/>
  <c r="C37" i="17"/>
  <c r="J36" i="17"/>
  <c r="I36" i="17"/>
  <c r="H36" i="17"/>
  <c r="G36" i="17"/>
  <c r="F36" i="17"/>
  <c r="E36" i="17"/>
  <c r="D36" i="17"/>
  <c r="C36" i="17"/>
  <c r="J35" i="17"/>
  <c r="I35" i="17"/>
  <c r="H35" i="17"/>
  <c r="G35" i="17"/>
  <c r="F35" i="17"/>
  <c r="E35" i="17"/>
  <c r="D35" i="17"/>
  <c r="C35" i="17"/>
  <c r="J34" i="17"/>
  <c r="I34" i="17"/>
  <c r="H34" i="17"/>
  <c r="G34" i="17"/>
  <c r="F34" i="17"/>
  <c r="E34" i="17"/>
  <c r="D34" i="17"/>
  <c r="C34" i="17"/>
  <c r="J33" i="17"/>
  <c r="I33" i="17"/>
  <c r="H33" i="17"/>
  <c r="G33" i="17"/>
  <c r="F33" i="17"/>
  <c r="E33" i="17"/>
  <c r="D33" i="17"/>
  <c r="C33" i="17"/>
  <c r="E30" i="18"/>
  <c r="S30" i="17"/>
  <c r="E29" i="18"/>
  <c r="S29" i="17"/>
  <c r="E28" i="18"/>
  <c r="S11" i="17"/>
  <c r="E27" i="18"/>
  <c r="S26" i="17"/>
  <c r="E26" i="18"/>
  <c r="S27" i="17"/>
  <c r="E25" i="18"/>
  <c r="S25" i="17"/>
  <c r="E24" i="18"/>
  <c r="S24" i="17"/>
  <c r="E23" i="18"/>
  <c r="S23" i="17"/>
  <c r="E22" i="18"/>
  <c r="S21" i="17"/>
  <c r="E21" i="18"/>
  <c r="S20" i="17"/>
  <c r="E20" i="18"/>
  <c r="S18" i="17"/>
  <c r="E19" i="18"/>
  <c r="S17" i="17"/>
  <c r="E18" i="18"/>
  <c r="S16" i="17"/>
  <c r="E17" i="18"/>
  <c r="S14" i="17"/>
  <c r="E16" i="18"/>
  <c r="S9" i="17"/>
  <c r="E15" i="18"/>
  <c r="S19" i="17"/>
  <c r="E14" i="18"/>
  <c r="S10" i="17"/>
  <c r="E13" i="18"/>
  <c r="S7" i="17"/>
  <c r="E12" i="18"/>
  <c r="S12" i="17"/>
  <c r="E11" i="18"/>
  <c r="S28" i="17"/>
  <c r="E10" i="18"/>
  <c r="S8" i="17"/>
  <c r="E9" i="18"/>
  <c r="S6" i="17"/>
  <c r="E8" i="18"/>
  <c r="S5" i="17"/>
  <c r="E7" i="18"/>
  <c r="S15" i="17"/>
  <c r="E6" i="18"/>
  <c r="S13" i="17"/>
  <c r="E5" i="18"/>
  <c r="S4" i="17"/>
  <c r="E4" i="18"/>
  <c r="S3" i="17"/>
  <c r="T3" i="17"/>
  <c r="E3" i="18" s="1"/>
  <c r="S22" i="17"/>
  <c r="O101" i="18" l="1"/>
  <c r="O105" i="18"/>
  <c r="O109" i="18"/>
  <c r="O111" i="18"/>
  <c r="O115" i="18"/>
  <c r="O119" i="18"/>
  <c r="O123" i="18"/>
  <c r="O102" i="18"/>
  <c r="O106" i="18"/>
  <c r="O112" i="18"/>
  <c r="O116" i="18"/>
  <c r="O120" i="18"/>
  <c r="O124" i="18"/>
  <c r="O103" i="18"/>
  <c r="O107" i="18"/>
  <c r="O110" i="18"/>
  <c r="O113" i="18"/>
  <c r="O117" i="18"/>
  <c r="O121" i="18"/>
  <c r="O125" i="18"/>
  <c r="O100" i="18"/>
  <c r="E112" i="18"/>
  <c r="O104" i="18"/>
  <c r="O108" i="18"/>
  <c r="O114" i="18"/>
  <c r="O118" i="18"/>
  <c r="O122" i="18"/>
  <c r="O55" i="18"/>
  <c r="O59" i="18"/>
  <c r="O62" i="18"/>
  <c r="O66" i="18"/>
  <c r="O70" i="18"/>
  <c r="O73" i="18"/>
  <c r="O77" i="18"/>
  <c r="O51" i="18"/>
  <c r="E72" i="18"/>
  <c r="O56" i="18"/>
  <c r="O60" i="18"/>
  <c r="O63" i="18"/>
  <c r="O65" i="18"/>
  <c r="O69" i="18"/>
  <c r="O74" i="18"/>
  <c r="O76" i="18"/>
  <c r="O52" i="18"/>
  <c r="O57" i="18"/>
  <c r="O61" i="18"/>
  <c r="O64" i="18"/>
  <c r="O68" i="18"/>
  <c r="O71" i="18"/>
  <c r="O75" i="18"/>
  <c r="O54" i="18"/>
  <c r="O53" i="18"/>
  <c r="O58" i="18"/>
  <c r="O67" i="18"/>
  <c r="O72" i="18"/>
  <c r="O3" i="18"/>
  <c r="E32" i="18"/>
  <c r="O7" i="18"/>
  <c r="O11" i="18"/>
  <c r="O4" i="18"/>
  <c r="O6" i="18"/>
  <c r="O8" i="18"/>
  <c r="O10" i="18"/>
  <c r="O12" i="18"/>
  <c r="O14" i="18"/>
  <c r="O16" i="18"/>
  <c r="O18" i="18"/>
  <c r="O20" i="18"/>
  <c r="O22" i="18"/>
  <c r="O24" i="18"/>
  <c r="O26" i="18"/>
  <c r="O28" i="18"/>
  <c r="O30" i="18"/>
  <c r="O5" i="18"/>
  <c r="O9" i="18"/>
  <c r="O15" i="18"/>
  <c r="O17" i="18"/>
  <c r="O19" i="18"/>
  <c r="O21" i="18"/>
  <c r="O23" i="18"/>
  <c r="O25" i="18"/>
  <c r="O27" i="18"/>
  <c r="O29" i="18"/>
  <c r="T36" i="17"/>
  <c r="U45" i="17"/>
  <c r="U55" i="17"/>
  <c r="U59" i="17"/>
  <c r="U65" i="17"/>
  <c r="U46" i="17"/>
  <c r="U85" i="17"/>
  <c r="U95" i="17"/>
  <c r="U99" i="17"/>
  <c r="U105" i="17"/>
  <c r="U44" i="17"/>
  <c r="U87" i="17"/>
  <c r="T115" i="17"/>
  <c r="U93" i="17"/>
  <c r="U100" i="17"/>
  <c r="U109" i="17"/>
  <c r="T117" i="17"/>
  <c r="U90" i="17"/>
  <c r="U97" i="17"/>
  <c r="U104" i="17"/>
  <c r="U106" i="17"/>
  <c r="U102" i="17"/>
  <c r="U107" i="17"/>
  <c r="U83" i="17"/>
  <c r="U101" i="17"/>
  <c r="U108" i="17"/>
  <c r="U91" i="17"/>
  <c r="U89" i="17"/>
  <c r="U98" i="17"/>
  <c r="U103" i="17"/>
  <c r="U48" i="17"/>
  <c r="U56" i="17"/>
  <c r="T74" i="17"/>
  <c r="U47" i="17"/>
  <c r="U51" i="17"/>
  <c r="U50" i="17"/>
  <c r="U52" i="17"/>
  <c r="U58" i="17"/>
  <c r="U60" i="17"/>
  <c r="U62" i="17"/>
  <c r="U64" i="17"/>
  <c r="U66" i="17"/>
  <c r="U68" i="17"/>
  <c r="U70" i="17"/>
  <c r="T73" i="17"/>
  <c r="W54" i="17"/>
  <c r="W70" i="17"/>
  <c r="U54" i="17"/>
  <c r="U49" i="17"/>
  <c r="U53" i="17"/>
  <c r="U57" i="17"/>
  <c r="U61" i="17"/>
  <c r="U63" i="17"/>
  <c r="U67" i="17"/>
  <c r="U69" i="17"/>
  <c r="T76" i="17"/>
  <c r="U23" i="17"/>
  <c r="U6" i="17"/>
  <c r="U14" i="17"/>
  <c r="U18" i="17"/>
  <c r="U22" i="17"/>
  <c r="U26" i="17"/>
  <c r="U30" i="17"/>
  <c r="U7" i="17"/>
  <c r="U11" i="17"/>
  <c r="U15" i="17"/>
  <c r="U19" i="17"/>
  <c r="U27" i="17"/>
  <c r="U10" i="17"/>
  <c r="U4" i="17"/>
  <c r="U12" i="17"/>
  <c r="U20" i="17"/>
  <c r="T35" i="17"/>
  <c r="U86" i="17"/>
  <c r="U94" i="17"/>
  <c r="U110" i="17"/>
  <c r="U5" i="17"/>
  <c r="U9" i="17"/>
  <c r="U13" i="17"/>
  <c r="U17" i="17"/>
  <c r="U21" i="17"/>
  <c r="U25" i="17"/>
  <c r="U29" i="17"/>
  <c r="T33" i="17"/>
  <c r="T37" i="17"/>
  <c r="W43" i="17"/>
  <c r="W44" i="17"/>
  <c r="W45" i="17"/>
  <c r="W46" i="17"/>
  <c r="W47" i="17"/>
  <c r="W48" i="17"/>
  <c r="W49" i="17"/>
  <c r="W50" i="17"/>
  <c r="W51" i="17"/>
  <c r="W52" i="17"/>
  <c r="W53" i="17"/>
  <c r="W55" i="17"/>
  <c r="W56" i="17"/>
  <c r="W57" i="17"/>
  <c r="W58" i="17"/>
  <c r="W59" i="17"/>
  <c r="W60" i="17"/>
  <c r="W61" i="17"/>
  <c r="W62" i="17"/>
  <c r="W63" i="17"/>
  <c r="W64" i="17"/>
  <c r="W65" i="17"/>
  <c r="W66" i="17"/>
  <c r="W67" i="17"/>
  <c r="W68" i="17"/>
  <c r="W69" i="17"/>
  <c r="T75" i="17"/>
  <c r="U84" i="17"/>
  <c r="U88" i="17"/>
  <c r="U92" i="17"/>
  <c r="U96" i="17"/>
  <c r="T114" i="17"/>
  <c r="U8" i="17"/>
  <c r="U16" i="17"/>
  <c r="U24" i="17"/>
  <c r="U28" i="17"/>
  <c r="T34" i="17"/>
  <c r="U3" i="17"/>
  <c r="T77" i="17"/>
  <c r="T116" i="17"/>
  <c r="U43" i="17"/>
  <c r="T113" i="17"/>
  <c r="W73" i="17" l="1"/>
  <c r="D113" i="13" l="1"/>
  <c r="D114" i="13"/>
  <c r="D74" i="13"/>
  <c r="D73" i="13"/>
  <c r="D34" i="13"/>
  <c r="D33" i="13"/>
  <c r="D114" i="16"/>
  <c r="D113" i="16"/>
  <c r="D74" i="16"/>
  <c r="D73" i="16"/>
  <c r="D34" i="16"/>
  <c r="D33" i="16"/>
  <c r="F15" i="18" l="1"/>
  <c r="P15" i="18" s="1"/>
  <c r="K18" i="13"/>
  <c r="D18" i="18" s="1"/>
  <c r="N18" i="18" s="1"/>
  <c r="K3" i="13"/>
  <c r="D3" i="18" s="1"/>
  <c r="D110" i="18"/>
  <c r="N125" i="18" s="1"/>
  <c r="D109" i="18"/>
  <c r="N124" i="18" s="1"/>
  <c r="D108" i="18"/>
  <c r="N123" i="18" s="1"/>
  <c r="D107" i="18"/>
  <c r="N122" i="18" s="1"/>
  <c r="D105" i="18"/>
  <c r="N120" i="18" s="1"/>
  <c r="D104" i="18"/>
  <c r="N119" i="18" s="1"/>
  <c r="D103" i="18"/>
  <c r="N118" i="18" s="1"/>
  <c r="D102" i="18"/>
  <c r="N117" i="18" s="1"/>
  <c r="D101" i="18"/>
  <c r="N116" i="18" s="1"/>
  <c r="D100" i="18"/>
  <c r="N115" i="18" s="1"/>
  <c r="D99" i="18"/>
  <c r="N114" i="18" s="1"/>
  <c r="D98" i="18"/>
  <c r="N113" i="18" s="1"/>
  <c r="D97" i="18"/>
  <c r="N112" i="18" s="1"/>
  <c r="D96" i="18"/>
  <c r="N111" i="18" s="1"/>
  <c r="D95" i="18"/>
  <c r="D94" i="18"/>
  <c r="N110" i="18" s="1"/>
  <c r="D93" i="18"/>
  <c r="D92" i="18"/>
  <c r="N109" i="18" s="1"/>
  <c r="D91" i="18"/>
  <c r="N108" i="18" s="1"/>
  <c r="D90" i="18"/>
  <c r="N107" i="18" s="1"/>
  <c r="D89" i="18"/>
  <c r="N106" i="18" s="1"/>
  <c r="D88" i="18"/>
  <c r="N105" i="18" s="1"/>
  <c r="D87" i="18"/>
  <c r="N104" i="18" s="1"/>
  <c r="D86" i="18"/>
  <c r="N103" i="18" s="1"/>
  <c r="D85" i="18"/>
  <c r="N102" i="18" s="1"/>
  <c r="D84" i="18"/>
  <c r="D83" i="18"/>
  <c r="N100" i="18" s="1"/>
  <c r="D70" i="18"/>
  <c r="N77" i="18" s="1"/>
  <c r="D68" i="18"/>
  <c r="N75" i="18" s="1"/>
  <c r="D66" i="18"/>
  <c r="N73" i="18" s="1"/>
  <c r="D64" i="18"/>
  <c r="N71" i="18" s="1"/>
  <c r="D63" i="18"/>
  <c r="D62" i="18"/>
  <c r="N70" i="18" s="1"/>
  <c r="D60" i="18"/>
  <c r="N68" i="18" s="1"/>
  <c r="D59" i="18"/>
  <c r="N67" i="18" s="1"/>
  <c r="D58" i="18"/>
  <c r="N66" i="18" s="1"/>
  <c r="D57" i="18"/>
  <c r="N65" i="18" s="1"/>
  <c r="D56" i="18"/>
  <c r="N64" i="18" s="1"/>
  <c r="D54" i="18"/>
  <c r="N62" i="18" s="1"/>
  <c r="D53" i="18"/>
  <c r="D52" i="18"/>
  <c r="N61" i="18" s="1"/>
  <c r="D50" i="18"/>
  <c r="N59" i="18" s="1"/>
  <c r="D48" i="18"/>
  <c r="N57" i="18" s="1"/>
  <c r="D46" i="18"/>
  <c r="N55" i="18" s="1"/>
  <c r="D45" i="18"/>
  <c r="D44" i="18"/>
  <c r="N52" i="18" s="1"/>
  <c r="D43" i="18"/>
  <c r="K30" i="13"/>
  <c r="D30" i="18" s="1"/>
  <c r="N30" i="18" s="1"/>
  <c r="K29" i="13"/>
  <c r="D29" i="18" s="1"/>
  <c r="N29" i="18" s="1"/>
  <c r="K28" i="13"/>
  <c r="D28" i="18" s="1"/>
  <c r="N28" i="18" s="1"/>
  <c r="K27" i="13"/>
  <c r="D27" i="18" s="1"/>
  <c r="N27" i="18" s="1"/>
  <c r="K26" i="13"/>
  <c r="D26" i="18" s="1"/>
  <c r="N26" i="18" s="1"/>
  <c r="K25" i="13"/>
  <c r="D25" i="18" s="1"/>
  <c r="N25" i="18" s="1"/>
  <c r="K24" i="13"/>
  <c r="D24" i="18" s="1"/>
  <c r="N24" i="18" s="1"/>
  <c r="K23" i="13"/>
  <c r="D23" i="18" s="1"/>
  <c r="N23" i="18" s="1"/>
  <c r="K22" i="13"/>
  <c r="D22" i="18" s="1"/>
  <c r="N22" i="18" s="1"/>
  <c r="K21" i="13"/>
  <c r="D21" i="18" s="1"/>
  <c r="N21" i="18" s="1"/>
  <c r="K20" i="13"/>
  <c r="D20" i="18" s="1"/>
  <c r="N20" i="18" s="1"/>
  <c r="K19" i="13"/>
  <c r="D19" i="18" s="1"/>
  <c r="N19" i="18" s="1"/>
  <c r="K17" i="13"/>
  <c r="D17" i="18" s="1"/>
  <c r="N17" i="18" s="1"/>
  <c r="K16" i="13"/>
  <c r="D16" i="18" s="1"/>
  <c r="N16" i="18" s="1"/>
  <c r="K15" i="13"/>
  <c r="D15" i="18" s="1"/>
  <c r="N15" i="18" s="1"/>
  <c r="K14" i="13"/>
  <c r="D14" i="18" s="1"/>
  <c r="N14" i="18" s="1"/>
  <c r="K13" i="13"/>
  <c r="D13" i="18" s="1"/>
  <c r="K12" i="13"/>
  <c r="D12" i="18" s="1"/>
  <c r="N12" i="18" s="1"/>
  <c r="K11" i="13"/>
  <c r="D11" i="18" s="1"/>
  <c r="N11" i="18" s="1"/>
  <c r="K10" i="13"/>
  <c r="D10" i="18" s="1"/>
  <c r="N10" i="18" s="1"/>
  <c r="K9" i="13"/>
  <c r="D9" i="18" s="1"/>
  <c r="N9" i="18" s="1"/>
  <c r="K8" i="13"/>
  <c r="D8" i="18" s="1"/>
  <c r="N8" i="18" s="1"/>
  <c r="K7" i="13"/>
  <c r="D7" i="18" s="1"/>
  <c r="N7" i="18" s="1"/>
  <c r="K6" i="13"/>
  <c r="D6" i="18" s="1"/>
  <c r="N6" i="18" s="1"/>
  <c r="K5" i="13"/>
  <c r="D5" i="18" s="1"/>
  <c r="N5" i="18" s="1"/>
  <c r="K4" i="13"/>
  <c r="D4" i="18" s="1"/>
  <c r="N4" i="18" s="1"/>
  <c r="F110" i="18"/>
  <c r="P125" i="18" s="1"/>
  <c r="F109" i="18"/>
  <c r="P124" i="18" s="1"/>
  <c r="F108" i="18"/>
  <c r="P123" i="18" s="1"/>
  <c r="F107" i="18"/>
  <c r="P122" i="18" s="1"/>
  <c r="F106" i="18"/>
  <c r="P121" i="18" s="1"/>
  <c r="F105" i="18"/>
  <c r="P120" i="18" s="1"/>
  <c r="F104" i="18"/>
  <c r="P119" i="18" s="1"/>
  <c r="F103" i="18"/>
  <c r="P118" i="18" s="1"/>
  <c r="F102" i="18"/>
  <c r="P117" i="18" s="1"/>
  <c r="F101" i="18"/>
  <c r="P116" i="18" s="1"/>
  <c r="F100" i="18"/>
  <c r="F99" i="18"/>
  <c r="P114" i="18" s="1"/>
  <c r="F98" i="18"/>
  <c r="P113" i="18" s="1"/>
  <c r="F97" i="18"/>
  <c r="P112" i="18" s="1"/>
  <c r="F96" i="18"/>
  <c r="P111" i="18" s="1"/>
  <c r="F95" i="18"/>
  <c r="F94" i="18"/>
  <c r="P110" i="18" s="1"/>
  <c r="F93" i="18"/>
  <c r="F92" i="18"/>
  <c r="P109" i="18" s="1"/>
  <c r="F91" i="18"/>
  <c r="P108" i="18" s="1"/>
  <c r="F90" i="18"/>
  <c r="P107" i="18" s="1"/>
  <c r="F89" i="18"/>
  <c r="P106" i="18" s="1"/>
  <c r="F88" i="18"/>
  <c r="P105" i="18" s="1"/>
  <c r="F87" i="18"/>
  <c r="P104" i="18" s="1"/>
  <c r="F86" i="18"/>
  <c r="P103" i="18" s="1"/>
  <c r="F85" i="18"/>
  <c r="P102" i="18" s="1"/>
  <c r="F84" i="18"/>
  <c r="P101" i="18" s="1"/>
  <c r="P83" i="16"/>
  <c r="F70" i="18"/>
  <c r="P77" i="18" s="1"/>
  <c r="F69" i="18"/>
  <c r="P76" i="18" s="1"/>
  <c r="F68" i="18"/>
  <c r="P75" i="18" s="1"/>
  <c r="F67" i="18"/>
  <c r="P74" i="18" s="1"/>
  <c r="F65" i="18"/>
  <c r="P72" i="18" s="1"/>
  <c r="F64" i="18"/>
  <c r="P71" i="18" s="1"/>
  <c r="F62" i="18"/>
  <c r="P70" i="18" s="1"/>
  <c r="F61" i="18"/>
  <c r="P69" i="18" s="1"/>
  <c r="F60" i="18"/>
  <c r="F59" i="18"/>
  <c r="P67" i="18" s="1"/>
  <c r="F57" i="18"/>
  <c r="P65" i="18" s="1"/>
  <c r="F56" i="18"/>
  <c r="P64" i="18" s="1"/>
  <c r="F54" i="18"/>
  <c r="P62" i="18" s="1"/>
  <c r="F53" i="18"/>
  <c r="F52" i="18"/>
  <c r="P61" i="18" s="1"/>
  <c r="F51" i="18"/>
  <c r="P60" i="18" s="1"/>
  <c r="F49" i="18"/>
  <c r="P58" i="18" s="1"/>
  <c r="F48" i="18"/>
  <c r="P57" i="18" s="1"/>
  <c r="F47" i="18"/>
  <c r="P56" i="18" s="1"/>
  <c r="F46" i="18"/>
  <c r="P55" i="18" s="1"/>
  <c r="F45" i="18"/>
  <c r="F44" i="18"/>
  <c r="P52" i="18" s="1"/>
  <c r="P43" i="16"/>
  <c r="F43" i="18" s="1"/>
  <c r="F30" i="18"/>
  <c r="P30" i="18" s="1"/>
  <c r="F29" i="18"/>
  <c r="P29" i="18" s="1"/>
  <c r="F28" i="18"/>
  <c r="P28" i="18" s="1"/>
  <c r="F27" i="18"/>
  <c r="P27" i="18" s="1"/>
  <c r="F26" i="18"/>
  <c r="P26" i="18" s="1"/>
  <c r="F25" i="18"/>
  <c r="P25" i="18" s="1"/>
  <c r="F24" i="18"/>
  <c r="P24" i="18" s="1"/>
  <c r="F23" i="18"/>
  <c r="P23" i="18" s="1"/>
  <c r="F22" i="18"/>
  <c r="P22" i="18" s="1"/>
  <c r="F21" i="18"/>
  <c r="P21" i="18" s="1"/>
  <c r="F20" i="18"/>
  <c r="P20" i="18" s="1"/>
  <c r="F19" i="18"/>
  <c r="P19" i="18" s="1"/>
  <c r="F18" i="18"/>
  <c r="P18" i="18" s="1"/>
  <c r="F17" i="18"/>
  <c r="P17" i="18" s="1"/>
  <c r="F16" i="18"/>
  <c r="P16" i="18" s="1"/>
  <c r="F14" i="18"/>
  <c r="P14" i="18" s="1"/>
  <c r="F13" i="18"/>
  <c r="F12" i="18"/>
  <c r="P12" i="18" s="1"/>
  <c r="F11" i="18"/>
  <c r="P11" i="18" s="1"/>
  <c r="F10" i="18"/>
  <c r="P10" i="18" s="1"/>
  <c r="F9" i="18"/>
  <c r="P9" i="18" s="1"/>
  <c r="F8" i="18"/>
  <c r="P8" i="18" s="1"/>
  <c r="F7" i="18"/>
  <c r="P7" i="18" s="1"/>
  <c r="F6" i="18"/>
  <c r="P6" i="18" s="1"/>
  <c r="F5" i="18"/>
  <c r="P5" i="18" s="1"/>
  <c r="F4" i="18"/>
  <c r="P4" i="18" s="1"/>
  <c r="P3" i="16"/>
  <c r="F3" i="18" s="1"/>
  <c r="F83" i="18" l="1"/>
  <c r="P100" i="18" s="1"/>
  <c r="P117" i="16"/>
  <c r="P113" i="16"/>
  <c r="P114" i="16"/>
  <c r="P116" i="16"/>
  <c r="P115" i="16"/>
  <c r="P115" i="18"/>
  <c r="P68" i="18"/>
  <c r="S50" i="16"/>
  <c r="F50" i="18"/>
  <c r="P59" i="18" s="1"/>
  <c r="S58" i="16"/>
  <c r="F58" i="18"/>
  <c r="P66" i="18" s="1"/>
  <c r="S66" i="16"/>
  <c r="F66" i="18"/>
  <c r="P73" i="18" s="1"/>
  <c r="D55" i="18"/>
  <c r="N63" i="18" s="1"/>
  <c r="D106" i="18"/>
  <c r="N121" i="18" s="1"/>
  <c r="P51" i="18"/>
  <c r="D65" i="18"/>
  <c r="N72" i="18" s="1"/>
  <c r="P54" i="18"/>
  <c r="P53" i="18"/>
  <c r="N51" i="18"/>
  <c r="D51" i="18"/>
  <c r="N60" i="18" s="1"/>
  <c r="D47" i="18"/>
  <c r="N56" i="18" s="1"/>
  <c r="D67" i="18"/>
  <c r="N74" i="18" s="1"/>
  <c r="N3" i="18"/>
  <c r="D32" i="18"/>
  <c r="N101" i="18"/>
  <c r="S55" i="16"/>
  <c r="F55" i="18"/>
  <c r="P63" i="18" s="1"/>
  <c r="S63" i="16"/>
  <c r="F63" i="18"/>
  <c r="F112" i="18"/>
  <c r="N54" i="18"/>
  <c r="N53" i="18"/>
  <c r="D49" i="18"/>
  <c r="N58" i="18" s="1"/>
  <c r="P3" i="18"/>
  <c r="F32" i="18"/>
  <c r="D61" i="18"/>
  <c r="N69" i="18" s="1"/>
  <c r="D69" i="18"/>
  <c r="N76" i="18" s="1"/>
  <c r="L19" i="13"/>
  <c r="L25" i="13"/>
  <c r="L29" i="13"/>
  <c r="L15" i="13"/>
  <c r="L9" i="13"/>
  <c r="L13" i="13"/>
  <c r="L17" i="13"/>
  <c r="S46" i="16"/>
  <c r="S62" i="16"/>
  <c r="S70" i="16"/>
  <c r="S54" i="16"/>
  <c r="L6" i="13"/>
  <c r="L11" i="13"/>
  <c r="L27" i="13"/>
  <c r="Q49" i="16"/>
  <c r="L12" i="13"/>
  <c r="L28" i="13"/>
  <c r="K117" i="13"/>
  <c r="L23" i="13"/>
  <c r="Q7" i="16"/>
  <c r="Q44" i="16"/>
  <c r="K36" i="13"/>
  <c r="L8" i="13"/>
  <c r="L24" i="13"/>
  <c r="L7" i="13"/>
  <c r="K116" i="13"/>
  <c r="L3" i="13"/>
  <c r="L14" i="13"/>
  <c r="L30" i="13"/>
  <c r="L22" i="13"/>
  <c r="L4" i="13"/>
  <c r="L20" i="13"/>
  <c r="K34" i="13"/>
  <c r="L18" i="13"/>
  <c r="L10" i="13"/>
  <c r="L26" i="13"/>
  <c r="K74" i="13"/>
  <c r="P36" i="16"/>
  <c r="Q83" i="16"/>
  <c r="L5" i="13"/>
  <c r="L16" i="13"/>
  <c r="L21" i="13"/>
  <c r="K76" i="13"/>
  <c r="K35" i="13"/>
  <c r="K77" i="13"/>
  <c r="K33" i="13"/>
  <c r="K37" i="13"/>
  <c r="K75" i="13"/>
  <c r="K114" i="13"/>
  <c r="K73" i="13"/>
  <c r="K115" i="13"/>
  <c r="K113" i="13"/>
  <c r="N73" i="13" s="1"/>
  <c r="Q4" i="16"/>
  <c r="Q15" i="16"/>
  <c r="Q20" i="16"/>
  <c r="Q28" i="16"/>
  <c r="Q51" i="16"/>
  <c r="Q58" i="16"/>
  <c r="Q60" i="16"/>
  <c r="Q65" i="16"/>
  <c r="Q67" i="16"/>
  <c r="Q87" i="16"/>
  <c r="Q91" i="16"/>
  <c r="Q95" i="16"/>
  <c r="Q99" i="16"/>
  <c r="Q103" i="16"/>
  <c r="Q107" i="16"/>
  <c r="Q5" i="16"/>
  <c r="Q10" i="16"/>
  <c r="Q13" i="16"/>
  <c r="Q18" i="16"/>
  <c r="Q21" i="16"/>
  <c r="Q26" i="16"/>
  <c r="Q29" i="16"/>
  <c r="Q45" i="16"/>
  <c r="Q47" i="16"/>
  <c r="S51" i="16"/>
  <c r="Q54" i="16"/>
  <c r="Q56" i="16"/>
  <c r="Q61" i="16"/>
  <c r="Q63" i="16"/>
  <c r="S67" i="16"/>
  <c r="Q70" i="16"/>
  <c r="Q84" i="16"/>
  <c r="Q88" i="16"/>
  <c r="Q92" i="16"/>
  <c r="Q96" i="16"/>
  <c r="Q100" i="16"/>
  <c r="Q104" i="16"/>
  <c r="Q108" i="16"/>
  <c r="Q12" i="16"/>
  <c r="Q23" i="16"/>
  <c r="P33" i="16"/>
  <c r="P35" i="16"/>
  <c r="P34" i="16"/>
  <c r="Q3" i="16"/>
  <c r="P37" i="16"/>
  <c r="Q8" i="16"/>
  <c r="Q11" i="16"/>
  <c r="Q16" i="16"/>
  <c r="Q19" i="16"/>
  <c r="Q24" i="16"/>
  <c r="Q27" i="16"/>
  <c r="P77" i="16"/>
  <c r="S47" i="16"/>
  <c r="Q50" i="16"/>
  <c r="Q52" i="16"/>
  <c r="Q57" i="16"/>
  <c r="Q59" i="16"/>
  <c r="Q66" i="16"/>
  <c r="Q68" i="16"/>
  <c r="S45" i="16"/>
  <c r="Q85" i="16"/>
  <c r="S49" i="16"/>
  <c r="Q89" i="16"/>
  <c r="S53" i="16"/>
  <c r="Q93" i="16"/>
  <c r="S57" i="16"/>
  <c r="Q97" i="16"/>
  <c r="S61" i="16"/>
  <c r="Q101" i="16"/>
  <c r="S65" i="16"/>
  <c r="Q105" i="16"/>
  <c r="S69" i="16"/>
  <c r="Q109" i="16"/>
  <c r="Q6" i="16"/>
  <c r="Q9" i="16"/>
  <c r="Q14" i="16"/>
  <c r="Q17" i="16"/>
  <c r="Q22" i="16"/>
  <c r="Q25" i="16"/>
  <c r="Q30" i="16"/>
  <c r="S43" i="16"/>
  <c r="Q46" i="16"/>
  <c r="Q48" i="16"/>
  <c r="Q53" i="16"/>
  <c r="Q55" i="16"/>
  <c r="S59" i="16"/>
  <c r="Q62" i="16"/>
  <c r="Q64" i="16"/>
  <c r="Q69" i="16"/>
  <c r="P74" i="16"/>
  <c r="Q86" i="16"/>
  <c r="Q90" i="16"/>
  <c r="Q94" i="16"/>
  <c r="Q98" i="16"/>
  <c r="Q102" i="16"/>
  <c r="Q106" i="16"/>
  <c r="Q110" i="16"/>
  <c r="P75" i="16"/>
  <c r="P73" i="16"/>
  <c r="S73" i="16" s="1"/>
  <c r="P76" i="16"/>
  <c r="Q43" i="16"/>
  <c r="S44" i="16"/>
  <c r="S48" i="16"/>
  <c r="S52" i="16"/>
  <c r="S56" i="16"/>
  <c r="S60" i="16"/>
  <c r="S64" i="16"/>
  <c r="S68" i="16"/>
  <c r="F72" i="18" l="1"/>
  <c r="D72" i="18"/>
  <c r="D112" i="18"/>
  <c r="C34" i="12"/>
  <c r="C33" i="12"/>
  <c r="C33" i="13" l="1"/>
  <c r="O93" i="16" l="1"/>
  <c r="O70" i="16"/>
  <c r="O53" i="16"/>
  <c r="O13" i="16"/>
  <c r="K93" i="12"/>
  <c r="C93" i="18" s="1"/>
  <c r="K93" i="18" s="1"/>
  <c r="K53" i="12"/>
  <c r="C53" i="18" s="1"/>
  <c r="K53" i="18" s="1"/>
  <c r="K13" i="12"/>
  <c r="C13" i="18" s="1"/>
  <c r="K13" i="18" s="1"/>
  <c r="W53" i="18" l="1"/>
  <c r="N53" i="12"/>
  <c r="H77" i="16"/>
  <c r="G77" i="16"/>
  <c r="F77" i="16"/>
  <c r="E77" i="16"/>
  <c r="D77" i="16"/>
  <c r="C77" i="16"/>
  <c r="H76" i="16"/>
  <c r="G76" i="16"/>
  <c r="F76" i="16"/>
  <c r="E76" i="16"/>
  <c r="D76" i="16"/>
  <c r="C76" i="16"/>
  <c r="H75" i="16"/>
  <c r="G75" i="16"/>
  <c r="F75" i="16"/>
  <c r="E75" i="16"/>
  <c r="D75" i="16"/>
  <c r="C75" i="16"/>
  <c r="H74" i="16"/>
  <c r="G74" i="16"/>
  <c r="F74" i="16"/>
  <c r="E74" i="16"/>
  <c r="C74" i="16"/>
  <c r="H73" i="16"/>
  <c r="G73" i="16"/>
  <c r="F73" i="16"/>
  <c r="E73" i="16"/>
  <c r="C73" i="16"/>
  <c r="F117" i="12" l="1"/>
  <c r="E117" i="12"/>
  <c r="D117" i="12"/>
  <c r="C117" i="12"/>
  <c r="F116" i="12"/>
  <c r="E116" i="12"/>
  <c r="D116" i="12"/>
  <c r="C116" i="12"/>
  <c r="F115" i="12"/>
  <c r="E115" i="12"/>
  <c r="D115" i="12"/>
  <c r="C115" i="12"/>
  <c r="F114" i="12"/>
  <c r="E114" i="12"/>
  <c r="D114" i="12"/>
  <c r="C114" i="12"/>
  <c r="F113" i="12"/>
  <c r="E113" i="12"/>
  <c r="D113" i="12"/>
  <c r="C113" i="12"/>
  <c r="K110" i="12"/>
  <c r="C110" i="18" s="1"/>
  <c r="K110" i="18" s="1"/>
  <c r="K109" i="12"/>
  <c r="C109" i="18" s="1"/>
  <c r="K109" i="18" s="1"/>
  <c r="K108" i="12"/>
  <c r="C108" i="18" s="1"/>
  <c r="K108" i="18" s="1"/>
  <c r="K107" i="12"/>
  <c r="C107" i="18" s="1"/>
  <c r="K107" i="18" s="1"/>
  <c r="K106" i="12"/>
  <c r="C106" i="18" s="1"/>
  <c r="K106" i="18" s="1"/>
  <c r="K105" i="12"/>
  <c r="C105" i="18" s="1"/>
  <c r="K105" i="18" s="1"/>
  <c r="K104" i="12"/>
  <c r="C104" i="18" s="1"/>
  <c r="K104" i="18" s="1"/>
  <c r="K103" i="12"/>
  <c r="C103" i="18" s="1"/>
  <c r="K103" i="18" s="1"/>
  <c r="K102" i="12"/>
  <c r="C102" i="18" s="1"/>
  <c r="K102" i="18" s="1"/>
  <c r="K101" i="12"/>
  <c r="C101" i="18" s="1"/>
  <c r="K101" i="18" s="1"/>
  <c r="K100" i="12"/>
  <c r="C100" i="18" s="1"/>
  <c r="K100" i="18" s="1"/>
  <c r="K99" i="12"/>
  <c r="C99" i="18" s="1"/>
  <c r="K99" i="18" s="1"/>
  <c r="K98" i="12"/>
  <c r="C98" i="18" s="1"/>
  <c r="K98" i="18" s="1"/>
  <c r="K97" i="12"/>
  <c r="C97" i="18" s="1"/>
  <c r="K97" i="18" s="1"/>
  <c r="K96" i="12"/>
  <c r="C96" i="18" s="1"/>
  <c r="K96" i="18" s="1"/>
  <c r="K95" i="12"/>
  <c r="C95" i="18" s="1"/>
  <c r="K95" i="18" s="1"/>
  <c r="K94" i="12"/>
  <c r="C94" i="18" s="1"/>
  <c r="K94" i="18" s="1"/>
  <c r="K92" i="12"/>
  <c r="C92" i="18" s="1"/>
  <c r="K92" i="18" s="1"/>
  <c r="K91" i="12"/>
  <c r="C91" i="18" s="1"/>
  <c r="K91" i="18" s="1"/>
  <c r="K90" i="12"/>
  <c r="C90" i="18" s="1"/>
  <c r="K90" i="18" s="1"/>
  <c r="K89" i="12"/>
  <c r="C89" i="18" s="1"/>
  <c r="K89" i="18" s="1"/>
  <c r="K88" i="12"/>
  <c r="C88" i="18" s="1"/>
  <c r="K88" i="18" s="1"/>
  <c r="K87" i="12"/>
  <c r="C87" i="18" s="1"/>
  <c r="K87" i="18" s="1"/>
  <c r="K86" i="12"/>
  <c r="C86" i="18" s="1"/>
  <c r="K86" i="18" s="1"/>
  <c r="K85" i="12"/>
  <c r="C85" i="18" s="1"/>
  <c r="K85" i="18" s="1"/>
  <c r="K84" i="12"/>
  <c r="C84" i="18" s="1"/>
  <c r="K84" i="18" s="1"/>
  <c r="K83" i="12"/>
  <c r="C83" i="18" s="1"/>
  <c r="F77" i="12"/>
  <c r="E77" i="12"/>
  <c r="D77" i="12"/>
  <c r="C77" i="12"/>
  <c r="F76" i="12"/>
  <c r="E76" i="12"/>
  <c r="D76" i="12"/>
  <c r="C76" i="12"/>
  <c r="F75" i="12"/>
  <c r="E75" i="12"/>
  <c r="D75" i="12"/>
  <c r="C75" i="12"/>
  <c r="F74" i="12"/>
  <c r="E74" i="12"/>
  <c r="D74" i="12"/>
  <c r="C74" i="12"/>
  <c r="F73" i="12"/>
  <c r="E73" i="12"/>
  <c r="D73" i="12"/>
  <c r="C73" i="12"/>
  <c r="K70" i="12"/>
  <c r="C70" i="18" s="1"/>
  <c r="K70" i="18" s="1"/>
  <c r="K69" i="12"/>
  <c r="C69" i="18" s="1"/>
  <c r="K69" i="18" s="1"/>
  <c r="K68" i="12"/>
  <c r="C68" i="18" s="1"/>
  <c r="K68" i="18" s="1"/>
  <c r="K67" i="12"/>
  <c r="C67" i="18" s="1"/>
  <c r="K67" i="18" s="1"/>
  <c r="K66" i="12"/>
  <c r="C66" i="18" s="1"/>
  <c r="K66" i="18" s="1"/>
  <c r="K65" i="12"/>
  <c r="C65" i="18" s="1"/>
  <c r="K65" i="18" s="1"/>
  <c r="K64" i="12"/>
  <c r="C64" i="18" s="1"/>
  <c r="K64" i="18" s="1"/>
  <c r="K63" i="12"/>
  <c r="C63" i="18" s="1"/>
  <c r="K63" i="18" s="1"/>
  <c r="K62" i="12"/>
  <c r="C62" i="18" s="1"/>
  <c r="K62" i="18" s="1"/>
  <c r="K61" i="12"/>
  <c r="C61" i="18" s="1"/>
  <c r="K61" i="18" s="1"/>
  <c r="K60" i="12"/>
  <c r="C60" i="18" s="1"/>
  <c r="K60" i="18" s="1"/>
  <c r="K59" i="12"/>
  <c r="C59" i="18" s="1"/>
  <c r="K59" i="18" s="1"/>
  <c r="K58" i="12"/>
  <c r="C58" i="18" s="1"/>
  <c r="K58" i="18" s="1"/>
  <c r="K57" i="12"/>
  <c r="C57" i="18" s="1"/>
  <c r="K57" i="18" s="1"/>
  <c r="K56" i="12"/>
  <c r="C56" i="18" s="1"/>
  <c r="K56" i="18" s="1"/>
  <c r="K55" i="12"/>
  <c r="C55" i="18" s="1"/>
  <c r="K55" i="18" s="1"/>
  <c r="K54" i="12"/>
  <c r="C54" i="18" s="1"/>
  <c r="K54" i="18" s="1"/>
  <c r="K52" i="12"/>
  <c r="C52" i="18" s="1"/>
  <c r="K52" i="18" s="1"/>
  <c r="K51" i="12"/>
  <c r="C51" i="18" s="1"/>
  <c r="K51" i="18" s="1"/>
  <c r="K50" i="12"/>
  <c r="C50" i="18" s="1"/>
  <c r="K50" i="18" s="1"/>
  <c r="K49" i="12"/>
  <c r="C49" i="18" s="1"/>
  <c r="K49" i="18" s="1"/>
  <c r="K48" i="12"/>
  <c r="C48" i="18" s="1"/>
  <c r="K48" i="18" s="1"/>
  <c r="K47" i="12"/>
  <c r="C47" i="18" s="1"/>
  <c r="K47" i="18" s="1"/>
  <c r="K46" i="12"/>
  <c r="C46" i="18" s="1"/>
  <c r="K46" i="18" s="1"/>
  <c r="K45" i="12"/>
  <c r="C45" i="18" s="1"/>
  <c r="K45" i="18" s="1"/>
  <c r="K44" i="12"/>
  <c r="C44" i="18" s="1"/>
  <c r="K44" i="18" s="1"/>
  <c r="K43" i="12"/>
  <c r="C43" i="18" s="1"/>
  <c r="F37" i="12"/>
  <c r="E37" i="12"/>
  <c r="D37" i="12"/>
  <c r="C37" i="12"/>
  <c r="F36" i="12"/>
  <c r="E36" i="12"/>
  <c r="D36" i="12"/>
  <c r="C36" i="12"/>
  <c r="F35" i="12"/>
  <c r="E35" i="12"/>
  <c r="D35" i="12"/>
  <c r="C35" i="12"/>
  <c r="F34" i="12"/>
  <c r="E34" i="12"/>
  <c r="D34" i="12"/>
  <c r="F33" i="12"/>
  <c r="E33" i="12"/>
  <c r="D33" i="12"/>
  <c r="K30" i="12"/>
  <c r="C30" i="18" s="1"/>
  <c r="K30" i="18" s="1"/>
  <c r="K29" i="12"/>
  <c r="C29" i="18" s="1"/>
  <c r="K29" i="18" s="1"/>
  <c r="K28" i="12"/>
  <c r="C28" i="18" s="1"/>
  <c r="K28" i="18" s="1"/>
  <c r="K27" i="12"/>
  <c r="C27" i="18" s="1"/>
  <c r="K27" i="18" s="1"/>
  <c r="K26" i="12"/>
  <c r="C26" i="18" s="1"/>
  <c r="K26" i="18" s="1"/>
  <c r="K25" i="12"/>
  <c r="C25" i="18" s="1"/>
  <c r="K25" i="18" s="1"/>
  <c r="K24" i="12"/>
  <c r="C24" i="18" s="1"/>
  <c r="K24" i="18" s="1"/>
  <c r="K23" i="12"/>
  <c r="C23" i="18" s="1"/>
  <c r="K23" i="18" s="1"/>
  <c r="K22" i="12"/>
  <c r="C22" i="18" s="1"/>
  <c r="K22" i="18" s="1"/>
  <c r="K21" i="12"/>
  <c r="C21" i="18" s="1"/>
  <c r="K21" i="18" s="1"/>
  <c r="K20" i="12"/>
  <c r="C20" i="18" s="1"/>
  <c r="K20" i="18" s="1"/>
  <c r="K19" i="12"/>
  <c r="C19" i="18" s="1"/>
  <c r="K19" i="18" s="1"/>
  <c r="K18" i="12"/>
  <c r="C18" i="18" s="1"/>
  <c r="K18" i="18" s="1"/>
  <c r="K17" i="12"/>
  <c r="C17" i="18" s="1"/>
  <c r="K17" i="18" s="1"/>
  <c r="K16" i="12"/>
  <c r="C16" i="18" s="1"/>
  <c r="K16" i="18" s="1"/>
  <c r="K15" i="12"/>
  <c r="C15" i="18" s="1"/>
  <c r="K15" i="18" s="1"/>
  <c r="K14" i="12"/>
  <c r="C14" i="18" s="1"/>
  <c r="K14" i="18" s="1"/>
  <c r="K12" i="12"/>
  <c r="C12" i="18" s="1"/>
  <c r="K12" i="18" s="1"/>
  <c r="K11" i="12"/>
  <c r="C11" i="18" s="1"/>
  <c r="K11" i="18" s="1"/>
  <c r="K10" i="12"/>
  <c r="C10" i="18" s="1"/>
  <c r="K10" i="18" s="1"/>
  <c r="K9" i="12"/>
  <c r="C9" i="18" s="1"/>
  <c r="K9" i="18" s="1"/>
  <c r="K8" i="12"/>
  <c r="C8" i="18" s="1"/>
  <c r="K8" i="18" s="1"/>
  <c r="K7" i="12"/>
  <c r="C7" i="18" s="1"/>
  <c r="K7" i="18" s="1"/>
  <c r="K6" i="12"/>
  <c r="C6" i="18" s="1"/>
  <c r="K6" i="18" s="1"/>
  <c r="K5" i="12"/>
  <c r="C5" i="18" s="1"/>
  <c r="K5" i="18" s="1"/>
  <c r="K4" i="12"/>
  <c r="C4" i="18" s="1"/>
  <c r="K4" i="18" s="1"/>
  <c r="K3" i="12"/>
  <c r="C3" i="18" s="1"/>
  <c r="M6" i="18" l="1"/>
  <c r="M58" i="18"/>
  <c r="M114" i="18"/>
  <c r="M7" i="18"/>
  <c r="M67" i="18"/>
  <c r="M115" i="18"/>
  <c r="M8" i="18"/>
  <c r="M116" i="18"/>
  <c r="M9" i="18"/>
  <c r="M18" i="18"/>
  <c r="M26" i="18"/>
  <c r="M52" i="18"/>
  <c r="M61" i="18"/>
  <c r="M69" i="18"/>
  <c r="M76" i="18"/>
  <c r="M102" i="18"/>
  <c r="M110" i="18"/>
  <c r="M117" i="18"/>
  <c r="M125" i="18"/>
  <c r="M16" i="18"/>
  <c r="M51" i="18"/>
  <c r="C72" i="18"/>
  <c r="K43" i="18"/>
  <c r="M109" i="18"/>
  <c r="M54" i="18"/>
  <c r="M53" i="18"/>
  <c r="M62" i="18"/>
  <c r="M70" i="18"/>
  <c r="M77" i="18"/>
  <c r="M103" i="18"/>
  <c r="M118" i="18"/>
  <c r="M15" i="18"/>
  <c r="M74" i="18"/>
  <c r="M108" i="18"/>
  <c r="M17" i="18"/>
  <c r="M60" i="18"/>
  <c r="M124" i="18"/>
  <c r="M27" i="18"/>
  <c r="M11" i="18"/>
  <c r="M55" i="18"/>
  <c r="M63" i="18"/>
  <c r="M104" i="18"/>
  <c r="M111" i="18"/>
  <c r="M119" i="18"/>
  <c r="M23" i="18"/>
  <c r="M73" i="18"/>
  <c r="M122" i="18"/>
  <c r="M24" i="18"/>
  <c r="M123" i="18"/>
  <c r="M25" i="18"/>
  <c r="M68" i="18"/>
  <c r="M101" i="18"/>
  <c r="M19" i="18"/>
  <c r="M3" i="18"/>
  <c r="C32" i="18"/>
  <c r="K3" i="18"/>
  <c r="M28" i="18"/>
  <c r="M4" i="18"/>
  <c r="M12" i="18"/>
  <c r="M21" i="18"/>
  <c r="M29" i="18"/>
  <c r="M56" i="18"/>
  <c r="M64" i="18"/>
  <c r="M71" i="18"/>
  <c r="M105" i="18"/>
  <c r="M112" i="18"/>
  <c r="M120" i="18"/>
  <c r="M66" i="18"/>
  <c r="M107" i="18"/>
  <c r="M59" i="18"/>
  <c r="M100" i="18"/>
  <c r="C112" i="18"/>
  <c r="K83" i="18"/>
  <c r="M75" i="18"/>
  <c r="M10" i="18"/>
  <c r="M20" i="18"/>
  <c r="M5" i="18"/>
  <c r="M14" i="18"/>
  <c r="M22" i="18"/>
  <c r="M30" i="18"/>
  <c r="M57" i="18"/>
  <c r="M65" i="18"/>
  <c r="M72" i="18"/>
  <c r="M106" i="18"/>
  <c r="M113" i="18"/>
  <c r="M121" i="18"/>
  <c r="N50" i="12"/>
  <c r="N59" i="12"/>
  <c r="N47" i="12"/>
  <c r="N56" i="12"/>
  <c r="N44" i="12"/>
  <c r="N52" i="12"/>
  <c r="N61" i="12"/>
  <c r="N51" i="12"/>
  <c r="N60" i="12"/>
  <c r="N45" i="12"/>
  <c r="N54" i="12"/>
  <c r="N46" i="12"/>
  <c r="N55" i="12"/>
  <c r="N48" i="12"/>
  <c r="N57" i="12"/>
  <c r="N49" i="12"/>
  <c r="N58" i="12"/>
  <c r="N65" i="12"/>
  <c r="N62" i="12"/>
  <c r="N66" i="12"/>
  <c r="N63" i="12"/>
  <c r="N67" i="12"/>
  <c r="N64" i="12"/>
  <c r="N68" i="12"/>
  <c r="N69" i="12"/>
  <c r="L93" i="12"/>
  <c r="L53" i="12"/>
  <c r="L13" i="12"/>
  <c r="N43" i="12"/>
  <c r="N70" i="12"/>
  <c r="L4" i="12"/>
  <c r="L84" i="12"/>
  <c r="L17" i="12"/>
  <c r="L6" i="12"/>
  <c r="L15" i="12"/>
  <c r="L23" i="12"/>
  <c r="K34" i="12"/>
  <c r="L7" i="12"/>
  <c r="L11" i="12"/>
  <c r="K74" i="12"/>
  <c r="L47" i="12"/>
  <c r="K117" i="12"/>
  <c r="L87" i="12"/>
  <c r="L91" i="12"/>
  <c r="L96" i="12"/>
  <c r="L100" i="12"/>
  <c r="L104" i="12"/>
  <c r="L108" i="12"/>
  <c r="L12" i="12"/>
  <c r="L21" i="12"/>
  <c r="L25" i="12"/>
  <c r="L29" i="12"/>
  <c r="L88" i="12"/>
  <c r="L9" i="12"/>
  <c r="L45" i="12"/>
  <c r="L49" i="12"/>
  <c r="L85" i="12"/>
  <c r="L89" i="12"/>
  <c r="L94" i="12"/>
  <c r="L98" i="12"/>
  <c r="L102" i="12"/>
  <c r="L106" i="12"/>
  <c r="L110" i="12"/>
  <c r="L8" i="12"/>
  <c r="L5" i="12"/>
  <c r="L10" i="12"/>
  <c r="L19" i="12"/>
  <c r="L27" i="12"/>
  <c r="L86" i="12"/>
  <c r="L90" i="12"/>
  <c r="K35" i="12"/>
  <c r="L43" i="12"/>
  <c r="L54" i="12"/>
  <c r="L68" i="12"/>
  <c r="K36" i="12"/>
  <c r="K75" i="12"/>
  <c r="L83" i="12"/>
  <c r="K114" i="12"/>
  <c r="K33" i="12"/>
  <c r="K37" i="12"/>
  <c r="L44" i="12"/>
  <c r="L46" i="12"/>
  <c r="L48" i="12"/>
  <c r="L50" i="12"/>
  <c r="L52" i="12"/>
  <c r="L55" i="12"/>
  <c r="L57" i="12"/>
  <c r="L59" i="12"/>
  <c r="L61" i="12"/>
  <c r="L63" i="12"/>
  <c r="L65" i="12"/>
  <c r="L67" i="12"/>
  <c r="L69" i="12"/>
  <c r="K76" i="12"/>
  <c r="K115" i="12"/>
  <c r="L3" i="12"/>
  <c r="L14" i="12"/>
  <c r="L16" i="12"/>
  <c r="L18" i="12"/>
  <c r="L20" i="12"/>
  <c r="L22" i="12"/>
  <c r="L24" i="12"/>
  <c r="L26" i="12"/>
  <c r="L28" i="12"/>
  <c r="L30" i="12"/>
  <c r="K73" i="12"/>
  <c r="K77" i="12"/>
  <c r="L92" i="12"/>
  <c r="L95" i="12"/>
  <c r="L97" i="12"/>
  <c r="L99" i="12"/>
  <c r="L101" i="12"/>
  <c r="L103" i="12"/>
  <c r="L105" i="12"/>
  <c r="L107" i="12"/>
  <c r="L109" i="12"/>
  <c r="K116" i="12"/>
  <c r="L51" i="12"/>
  <c r="L56" i="12"/>
  <c r="L58" i="12"/>
  <c r="L60" i="12"/>
  <c r="L62" i="12"/>
  <c r="L64" i="12"/>
  <c r="L66" i="12"/>
  <c r="L70" i="12"/>
  <c r="K113" i="12"/>
  <c r="L50" i="18" l="1"/>
  <c r="L47" i="18"/>
  <c r="L55" i="18"/>
  <c r="L4" i="18"/>
  <c r="W69" i="18"/>
  <c r="L109" i="18"/>
  <c r="L86" i="18"/>
  <c r="W46" i="18"/>
  <c r="L44" i="18"/>
  <c r="L65" i="18"/>
  <c r="Q112" i="18"/>
  <c r="R112" i="18" s="1"/>
  <c r="W44" i="18"/>
  <c r="L84" i="18"/>
  <c r="W64" i="18"/>
  <c r="L104" i="18"/>
  <c r="Q124" i="18"/>
  <c r="R124" i="18" s="1"/>
  <c r="Q74" i="18"/>
  <c r="R74" i="18" s="1"/>
  <c r="Q103" i="18"/>
  <c r="R103" i="18" s="1"/>
  <c r="Q53" i="18"/>
  <c r="R53" i="18" s="1"/>
  <c r="Q16" i="18"/>
  <c r="R16" i="18" s="1"/>
  <c r="Q102" i="18"/>
  <c r="R102" i="18" s="1"/>
  <c r="Q52" i="18"/>
  <c r="R52" i="18" s="1"/>
  <c r="Q7" i="18"/>
  <c r="Q72" i="18"/>
  <c r="R72" i="18" s="1"/>
  <c r="Q22" i="18"/>
  <c r="R22" i="18" s="1"/>
  <c r="Q10" i="18"/>
  <c r="R10" i="18" s="1"/>
  <c r="L90" i="18"/>
  <c r="W50" i="18"/>
  <c r="W48" i="18"/>
  <c r="L88" i="18"/>
  <c r="L29" i="18"/>
  <c r="L28" i="18"/>
  <c r="Q101" i="18"/>
  <c r="R101" i="18" s="1"/>
  <c r="Q24" i="18"/>
  <c r="R24" i="18" s="1"/>
  <c r="Q119" i="18"/>
  <c r="R119" i="18" s="1"/>
  <c r="L46" i="18"/>
  <c r="L51" i="18"/>
  <c r="L15" i="18"/>
  <c r="L70" i="18"/>
  <c r="Q54" i="18"/>
  <c r="L110" i="18"/>
  <c r="W70" i="18"/>
  <c r="L69" i="18"/>
  <c r="L26" i="18"/>
  <c r="L8" i="18"/>
  <c r="W59" i="18"/>
  <c r="L99" i="18"/>
  <c r="Q19" i="18"/>
  <c r="R19" i="18" s="1"/>
  <c r="L67" i="18"/>
  <c r="W61" i="18"/>
  <c r="L101" i="18"/>
  <c r="L22" i="18"/>
  <c r="Q59" i="18"/>
  <c r="R59" i="18" s="1"/>
  <c r="L24" i="18"/>
  <c r="Q63" i="18"/>
  <c r="R63" i="18" s="1"/>
  <c r="Q116" i="18"/>
  <c r="R116" i="18" s="1"/>
  <c r="L106" i="18"/>
  <c r="W66" i="18"/>
  <c r="L57" i="18"/>
  <c r="L14" i="18"/>
  <c r="L68" i="18"/>
  <c r="Q107" i="18"/>
  <c r="R107" i="18" s="1"/>
  <c r="Q105" i="18"/>
  <c r="R105" i="18" s="1"/>
  <c r="Q29" i="18"/>
  <c r="R29" i="18" s="1"/>
  <c r="Q28" i="18"/>
  <c r="R28" i="18" s="1"/>
  <c r="L60" i="18"/>
  <c r="W67" i="18"/>
  <c r="L107" i="18"/>
  <c r="L96" i="18"/>
  <c r="W56" i="18"/>
  <c r="Q55" i="18"/>
  <c r="R55" i="18" s="1"/>
  <c r="Q60" i="18"/>
  <c r="R60" i="18" s="1"/>
  <c r="Q15" i="18"/>
  <c r="R15" i="18" s="1"/>
  <c r="Q77" i="18"/>
  <c r="R77" i="18" s="1"/>
  <c r="L92" i="18"/>
  <c r="W52" i="18"/>
  <c r="Q125" i="18"/>
  <c r="R125" i="18" s="1"/>
  <c r="Q76" i="18"/>
  <c r="R76" i="18" s="1"/>
  <c r="Q26" i="18"/>
  <c r="Q8" i="18"/>
  <c r="R8" i="18" s="1"/>
  <c r="Q114" i="18"/>
  <c r="R114" i="18" s="1"/>
  <c r="Q23" i="18"/>
  <c r="R23" i="18" s="1"/>
  <c r="L16" i="18"/>
  <c r="L10" i="18"/>
  <c r="Q121" i="18"/>
  <c r="R121" i="18" s="1"/>
  <c r="L58" i="18"/>
  <c r="L3" i="18"/>
  <c r="K32" i="18"/>
  <c r="L13" i="18"/>
  <c r="Q122" i="18"/>
  <c r="R122" i="18" s="1"/>
  <c r="Q111" i="18"/>
  <c r="R111" i="18" s="1"/>
  <c r="L17" i="18"/>
  <c r="W63" i="18"/>
  <c r="L103" i="18"/>
  <c r="Q109" i="18"/>
  <c r="L102" i="18"/>
  <c r="W62" i="18"/>
  <c r="L18" i="18"/>
  <c r="L49" i="18"/>
  <c r="L98" i="18"/>
  <c r="W58" i="18"/>
  <c r="L48" i="18"/>
  <c r="L5" i="18"/>
  <c r="L83" i="18"/>
  <c r="W43" i="18"/>
  <c r="K112" i="18"/>
  <c r="L93" i="18"/>
  <c r="Q66" i="18"/>
  <c r="R66" i="18" s="1"/>
  <c r="Q71" i="18"/>
  <c r="Q21" i="18"/>
  <c r="R21" i="18" s="1"/>
  <c r="L25" i="18"/>
  <c r="L66" i="18"/>
  <c r="L87" i="18"/>
  <c r="W47" i="18"/>
  <c r="Q11" i="18"/>
  <c r="Q17" i="18"/>
  <c r="R17" i="18" s="1"/>
  <c r="Q118" i="18"/>
  <c r="R118" i="18" s="1"/>
  <c r="Q70" i="18"/>
  <c r="R70" i="18" s="1"/>
  <c r="K72" i="18"/>
  <c r="L43" i="18"/>
  <c r="L53" i="18"/>
  <c r="Q117" i="18"/>
  <c r="R117" i="18" s="1"/>
  <c r="Q69" i="18"/>
  <c r="R69" i="18" s="1"/>
  <c r="Q18" i="18"/>
  <c r="R18" i="18" s="1"/>
  <c r="Q115" i="18"/>
  <c r="R115" i="18" s="1"/>
  <c r="Q58" i="18"/>
  <c r="R58" i="18" s="1"/>
  <c r="L85" i="18"/>
  <c r="W45" i="18"/>
  <c r="Q56" i="18"/>
  <c r="R56" i="18" s="1"/>
  <c r="L64" i="18"/>
  <c r="L61" i="18"/>
  <c r="Q113" i="18"/>
  <c r="R113" i="18" s="1"/>
  <c r="Q57" i="18"/>
  <c r="R57" i="18" s="1"/>
  <c r="Q5" i="18"/>
  <c r="R5" i="18" s="1"/>
  <c r="L105" i="18"/>
  <c r="W65" i="18"/>
  <c r="L56" i="18"/>
  <c r="L12" i="18"/>
  <c r="Q3" i="18"/>
  <c r="R3" i="18" s="1"/>
  <c r="Q25" i="18"/>
  <c r="R25" i="18" s="1"/>
  <c r="Q73" i="18"/>
  <c r="R73" i="18" s="1"/>
  <c r="Q104" i="18"/>
  <c r="R104" i="18" s="1"/>
  <c r="L27" i="18"/>
  <c r="W51" i="18"/>
  <c r="L91" i="18"/>
  <c r="W55" i="18"/>
  <c r="L54" i="18"/>
  <c r="L94" i="18"/>
  <c r="W54" i="18"/>
  <c r="L52" i="18"/>
  <c r="L9" i="18"/>
  <c r="L59" i="18"/>
  <c r="L6" i="18"/>
  <c r="Q106" i="18"/>
  <c r="Q30" i="18"/>
  <c r="R30" i="18" s="1"/>
  <c r="Q20" i="18"/>
  <c r="R20" i="18" s="1"/>
  <c r="L97" i="18"/>
  <c r="W57" i="18"/>
  <c r="Q123" i="18"/>
  <c r="R123" i="18" s="1"/>
  <c r="L45" i="18"/>
  <c r="L7" i="18"/>
  <c r="Q4" i="18"/>
  <c r="R4" i="18" s="1"/>
  <c r="Q65" i="18"/>
  <c r="R65" i="18" s="1"/>
  <c r="Q14" i="18"/>
  <c r="Q75" i="18"/>
  <c r="R75" i="18" s="1"/>
  <c r="L21" i="18"/>
  <c r="Q68" i="18"/>
  <c r="R68" i="18" s="1"/>
  <c r="L11" i="18"/>
  <c r="L62" i="18"/>
  <c r="L100" i="18"/>
  <c r="W60" i="18"/>
  <c r="L89" i="18"/>
  <c r="W49" i="18"/>
  <c r="L30" i="18"/>
  <c r="L20" i="18"/>
  <c r="Q100" i="18"/>
  <c r="R100" i="18" s="1"/>
  <c r="Q120" i="18"/>
  <c r="R120" i="18" s="1"/>
  <c r="Q64" i="18"/>
  <c r="R64" i="18" s="1"/>
  <c r="Q12" i="18"/>
  <c r="R12" i="18" s="1"/>
  <c r="L19" i="18"/>
  <c r="W68" i="18"/>
  <c r="L108" i="18"/>
  <c r="L23" i="18"/>
  <c r="L63" i="18"/>
  <c r="Q27" i="18"/>
  <c r="R27" i="18" s="1"/>
  <c r="Q108" i="18"/>
  <c r="L95" i="18"/>
  <c r="Q62" i="18"/>
  <c r="R62" i="18" s="1"/>
  <c r="Q51" i="18"/>
  <c r="R51" i="18" s="1"/>
  <c r="Q110" i="18"/>
  <c r="R110" i="18" s="1"/>
  <c r="Q61" i="18"/>
  <c r="R61" i="18" s="1"/>
  <c r="Q9" i="18"/>
  <c r="R9" i="18" s="1"/>
  <c r="Q67" i="18"/>
  <c r="R67" i="18" s="1"/>
  <c r="Q6" i="18"/>
  <c r="R6" i="18" s="1"/>
  <c r="N73" i="12"/>
  <c r="F117" i="13"/>
  <c r="E117" i="13"/>
  <c r="D117" i="13"/>
  <c r="C117" i="13"/>
  <c r="F116" i="13"/>
  <c r="E116" i="13"/>
  <c r="D116" i="13"/>
  <c r="C116" i="13"/>
  <c r="F115" i="13"/>
  <c r="E115" i="13"/>
  <c r="D115" i="13"/>
  <c r="C115" i="13"/>
  <c r="F114" i="13"/>
  <c r="E114" i="13"/>
  <c r="C114" i="13"/>
  <c r="F113" i="13"/>
  <c r="E113" i="13"/>
  <c r="C113" i="13"/>
  <c r="F77" i="13"/>
  <c r="E77" i="13"/>
  <c r="D77" i="13"/>
  <c r="C77" i="13"/>
  <c r="F76" i="13"/>
  <c r="E76" i="13"/>
  <c r="D76" i="13"/>
  <c r="C76" i="13"/>
  <c r="F75" i="13"/>
  <c r="E75" i="13"/>
  <c r="D75" i="13"/>
  <c r="C75" i="13"/>
  <c r="F74" i="13"/>
  <c r="E74" i="13"/>
  <c r="C74" i="13"/>
  <c r="F73" i="13"/>
  <c r="E73" i="13"/>
  <c r="C73" i="13"/>
  <c r="F37" i="13"/>
  <c r="E37" i="13"/>
  <c r="D37" i="13"/>
  <c r="C37" i="13"/>
  <c r="F36" i="13"/>
  <c r="E36" i="13"/>
  <c r="D36" i="13"/>
  <c r="C36" i="13"/>
  <c r="F35" i="13"/>
  <c r="E35" i="13"/>
  <c r="D35" i="13"/>
  <c r="C35" i="13"/>
  <c r="F34" i="13"/>
  <c r="E34" i="13"/>
  <c r="C34" i="13"/>
  <c r="F33" i="13"/>
  <c r="E33" i="13"/>
  <c r="H117" i="16"/>
  <c r="G117" i="16"/>
  <c r="F117" i="16"/>
  <c r="E117" i="16"/>
  <c r="D117" i="16"/>
  <c r="C117" i="16"/>
  <c r="H116" i="16"/>
  <c r="F116" i="16"/>
  <c r="E116" i="16"/>
  <c r="D116" i="16"/>
  <c r="C116" i="16"/>
  <c r="H115" i="16"/>
  <c r="G115" i="16"/>
  <c r="F115" i="16"/>
  <c r="E115" i="16"/>
  <c r="D115" i="16"/>
  <c r="C115" i="16"/>
  <c r="H114" i="16"/>
  <c r="F114" i="16"/>
  <c r="E114" i="16"/>
  <c r="C114" i="16"/>
  <c r="H113" i="16"/>
  <c r="G113" i="16"/>
  <c r="F113" i="16"/>
  <c r="E113" i="16"/>
  <c r="C113" i="16"/>
  <c r="O110" i="16"/>
  <c r="O109" i="16"/>
  <c r="O108" i="16"/>
  <c r="O107" i="16"/>
  <c r="O106" i="16"/>
  <c r="O105" i="16"/>
  <c r="O104" i="16"/>
  <c r="O103" i="16"/>
  <c r="O102" i="16"/>
  <c r="O101" i="16"/>
  <c r="O100" i="16"/>
  <c r="O99" i="16"/>
  <c r="O98" i="16"/>
  <c r="O97" i="16"/>
  <c r="O96" i="16"/>
  <c r="O95" i="16"/>
  <c r="O94" i="16"/>
  <c r="O92" i="16"/>
  <c r="O91" i="16"/>
  <c r="O90" i="16"/>
  <c r="O89" i="16"/>
  <c r="O88" i="16"/>
  <c r="O87" i="16"/>
  <c r="O86" i="16"/>
  <c r="O85" i="16"/>
  <c r="O84" i="16"/>
  <c r="O83" i="16"/>
  <c r="O69" i="16"/>
  <c r="O68" i="16"/>
  <c r="O67" i="16"/>
  <c r="O66" i="16"/>
  <c r="O65" i="16"/>
  <c r="O64" i="16"/>
  <c r="O63" i="16"/>
  <c r="O62" i="16"/>
  <c r="O61" i="16"/>
  <c r="O60" i="16"/>
  <c r="O59" i="16"/>
  <c r="O58" i="16"/>
  <c r="O57" i="16"/>
  <c r="O56" i="16"/>
  <c r="O55" i="16"/>
  <c r="O54" i="16"/>
  <c r="O52" i="16"/>
  <c r="O51" i="16"/>
  <c r="O50" i="16"/>
  <c r="O49" i="16"/>
  <c r="O48" i="16"/>
  <c r="O47" i="16"/>
  <c r="O46" i="16"/>
  <c r="O45" i="16"/>
  <c r="O44" i="16"/>
  <c r="O43" i="16"/>
  <c r="H37" i="16"/>
  <c r="F37" i="16"/>
  <c r="E37" i="16"/>
  <c r="D37" i="16"/>
  <c r="C37" i="16"/>
  <c r="H36" i="16"/>
  <c r="F36" i="16"/>
  <c r="E36" i="16"/>
  <c r="D36" i="16"/>
  <c r="C36" i="16"/>
  <c r="H35" i="16"/>
  <c r="F35" i="16"/>
  <c r="E35" i="16"/>
  <c r="D35" i="16"/>
  <c r="C35" i="16"/>
  <c r="H34" i="16"/>
  <c r="F34" i="16"/>
  <c r="E34" i="16"/>
  <c r="C34" i="16"/>
  <c r="H33" i="16"/>
  <c r="F33" i="16"/>
  <c r="E33" i="16"/>
  <c r="C33" i="16"/>
  <c r="O30" i="16"/>
  <c r="O29" i="16"/>
  <c r="O28" i="16"/>
  <c r="O27" i="16"/>
  <c r="O26" i="16"/>
  <c r="O25" i="16"/>
  <c r="O24" i="16"/>
  <c r="O23" i="16"/>
  <c r="O22" i="16"/>
  <c r="O21" i="16"/>
  <c r="O20" i="16"/>
  <c r="G37" i="16"/>
  <c r="O19" i="16"/>
  <c r="O18" i="16"/>
  <c r="O17" i="16"/>
  <c r="O16" i="16"/>
  <c r="O15" i="16"/>
  <c r="O14" i="16"/>
  <c r="O12" i="16"/>
  <c r="O11" i="16"/>
  <c r="O10" i="16"/>
  <c r="O9" i="16"/>
  <c r="O8" i="16"/>
  <c r="O7" i="16"/>
  <c r="O6" i="16"/>
  <c r="O5" i="16"/>
  <c r="O4" i="16"/>
  <c r="O3" i="16"/>
  <c r="T71" i="18" l="1"/>
  <c r="S71" i="18"/>
  <c r="U71" i="18"/>
  <c r="T61" i="18"/>
  <c r="U61" i="18"/>
  <c r="S61" i="18"/>
  <c r="T76" i="18"/>
  <c r="U76" i="18"/>
  <c r="S76" i="18"/>
  <c r="T102" i="18"/>
  <c r="S102" i="18"/>
  <c r="U102" i="18"/>
  <c r="T70" i="18"/>
  <c r="U70" i="18"/>
  <c r="S70" i="18"/>
  <c r="T6" i="18"/>
  <c r="S6" i="18"/>
  <c r="U6" i="18"/>
  <c r="T110" i="18"/>
  <c r="S110" i="18"/>
  <c r="U110" i="18"/>
  <c r="T12" i="18"/>
  <c r="U12" i="18"/>
  <c r="S12" i="18"/>
  <c r="T68" i="18"/>
  <c r="U68" i="18"/>
  <c r="S68" i="18"/>
  <c r="T3" i="18"/>
  <c r="U3" i="18"/>
  <c r="S3" i="18"/>
  <c r="T57" i="18"/>
  <c r="S57" i="18"/>
  <c r="U57" i="18"/>
  <c r="T69" i="18"/>
  <c r="U69" i="18"/>
  <c r="S69" i="18"/>
  <c r="T114" i="18"/>
  <c r="U114" i="18"/>
  <c r="S114" i="18"/>
  <c r="T125" i="18"/>
  <c r="S125" i="18"/>
  <c r="U125" i="18"/>
  <c r="T60" i="18"/>
  <c r="U60" i="18"/>
  <c r="S60" i="18"/>
  <c r="T63" i="18"/>
  <c r="S63" i="18"/>
  <c r="U63" i="18"/>
  <c r="T119" i="18"/>
  <c r="S119" i="18"/>
  <c r="U119" i="18"/>
  <c r="T72" i="18"/>
  <c r="U72" i="18"/>
  <c r="S72" i="18"/>
  <c r="T16" i="18"/>
  <c r="S16" i="18"/>
  <c r="U16" i="18"/>
  <c r="T124" i="18"/>
  <c r="S124" i="18"/>
  <c r="U124" i="18"/>
  <c r="T11" i="18"/>
  <c r="S11" i="18"/>
  <c r="U11" i="18"/>
  <c r="T109" i="18"/>
  <c r="U109" i="18"/>
  <c r="S109" i="18"/>
  <c r="T108" i="18"/>
  <c r="U108" i="18"/>
  <c r="S108" i="18"/>
  <c r="T100" i="18"/>
  <c r="S100" i="18"/>
  <c r="U100" i="18"/>
  <c r="T56" i="18"/>
  <c r="U56" i="18"/>
  <c r="S56" i="18"/>
  <c r="T74" i="18"/>
  <c r="U74" i="18"/>
  <c r="S74" i="18"/>
  <c r="R108" i="18"/>
  <c r="T65" i="18"/>
  <c r="S65" i="18"/>
  <c r="U65" i="18"/>
  <c r="T66" i="18"/>
  <c r="S66" i="18"/>
  <c r="U66" i="18"/>
  <c r="T27" i="18"/>
  <c r="S27" i="18"/>
  <c r="U27" i="18"/>
  <c r="T4" i="18"/>
  <c r="S4" i="18"/>
  <c r="U4" i="18"/>
  <c r="T20" i="18"/>
  <c r="U20" i="18"/>
  <c r="S20" i="18"/>
  <c r="T118" i="18"/>
  <c r="U118" i="18"/>
  <c r="S118" i="18"/>
  <c r="W72" i="18"/>
  <c r="T28" i="18"/>
  <c r="S28" i="18"/>
  <c r="U28" i="18"/>
  <c r="T19" i="18"/>
  <c r="S19" i="18"/>
  <c r="U19" i="18"/>
  <c r="T54" i="18"/>
  <c r="S54" i="18"/>
  <c r="U54" i="18"/>
  <c r="T7" i="18"/>
  <c r="U7" i="18"/>
  <c r="S7" i="18"/>
  <c r="T25" i="18"/>
  <c r="U25" i="18"/>
  <c r="S25" i="18"/>
  <c r="T15" i="18"/>
  <c r="S15" i="18"/>
  <c r="U15" i="18"/>
  <c r="T116" i="18"/>
  <c r="S116" i="18"/>
  <c r="U116" i="18"/>
  <c r="T22" i="18"/>
  <c r="U22" i="18"/>
  <c r="S22" i="18"/>
  <c r="T107" i="18"/>
  <c r="S107" i="18"/>
  <c r="U107" i="18"/>
  <c r="T67" i="18"/>
  <c r="U67" i="18"/>
  <c r="S67" i="18"/>
  <c r="T51" i="18"/>
  <c r="U51" i="18"/>
  <c r="S51" i="18"/>
  <c r="T64" i="18"/>
  <c r="S64" i="18"/>
  <c r="U64" i="18"/>
  <c r="T104" i="18"/>
  <c r="S104" i="18"/>
  <c r="U104" i="18"/>
  <c r="T113" i="18"/>
  <c r="U113" i="18"/>
  <c r="S113" i="18"/>
  <c r="T58" i="18"/>
  <c r="U58" i="18"/>
  <c r="S58" i="18"/>
  <c r="T117" i="18"/>
  <c r="S117" i="18"/>
  <c r="U117" i="18"/>
  <c r="T111" i="18"/>
  <c r="S111" i="18"/>
  <c r="U111" i="18"/>
  <c r="T121" i="18"/>
  <c r="U121" i="18"/>
  <c r="S121" i="18"/>
  <c r="T8" i="18"/>
  <c r="S8" i="18"/>
  <c r="U8" i="18"/>
  <c r="T55" i="18"/>
  <c r="S55" i="18"/>
  <c r="U55" i="18"/>
  <c r="T59" i="18"/>
  <c r="S59" i="18"/>
  <c r="U59" i="18"/>
  <c r="R54" i="18"/>
  <c r="T24" i="18"/>
  <c r="S24" i="18"/>
  <c r="U24" i="18"/>
  <c r="R7" i="18"/>
  <c r="T53" i="18"/>
  <c r="S53" i="18"/>
  <c r="U53" i="18"/>
  <c r="T26" i="18"/>
  <c r="S26" i="18"/>
  <c r="U26" i="18"/>
  <c r="T29" i="18"/>
  <c r="S29" i="18"/>
  <c r="U29" i="18"/>
  <c r="T14" i="18"/>
  <c r="U14" i="18"/>
  <c r="S14" i="18"/>
  <c r="T106" i="18"/>
  <c r="S106" i="18"/>
  <c r="U106" i="18"/>
  <c r="T5" i="18"/>
  <c r="U5" i="18"/>
  <c r="S5" i="18"/>
  <c r="T18" i="18"/>
  <c r="U18" i="18"/>
  <c r="S18" i="18"/>
  <c r="T23" i="18"/>
  <c r="S23" i="18"/>
  <c r="U23" i="18"/>
  <c r="T112" i="18"/>
  <c r="S112" i="18"/>
  <c r="U112" i="18"/>
  <c r="T75" i="18"/>
  <c r="U75" i="18"/>
  <c r="S75" i="18"/>
  <c r="T30" i="18"/>
  <c r="S30" i="18"/>
  <c r="U30" i="18"/>
  <c r="T17" i="18"/>
  <c r="S17" i="18"/>
  <c r="U17" i="18"/>
  <c r="T21" i="18"/>
  <c r="S21" i="18"/>
  <c r="U21" i="18"/>
  <c r="T9" i="18"/>
  <c r="S9" i="18"/>
  <c r="U9" i="18"/>
  <c r="T62" i="18"/>
  <c r="U62" i="18"/>
  <c r="S62" i="18"/>
  <c r="T120" i="18"/>
  <c r="S120" i="18"/>
  <c r="U120" i="18"/>
  <c r="R14" i="18"/>
  <c r="T123" i="18"/>
  <c r="U123" i="18"/>
  <c r="S123" i="18"/>
  <c r="R106" i="18"/>
  <c r="T73" i="18"/>
  <c r="S73" i="18"/>
  <c r="U73" i="18"/>
  <c r="T115" i="18"/>
  <c r="S115" i="18"/>
  <c r="U115" i="18"/>
  <c r="R11" i="18"/>
  <c r="R71" i="18"/>
  <c r="R109" i="18"/>
  <c r="T122" i="18"/>
  <c r="U122" i="18"/>
  <c r="S122" i="18"/>
  <c r="R26" i="18"/>
  <c r="T77" i="18"/>
  <c r="S77" i="18"/>
  <c r="U77" i="18"/>
  <c r="T105" i="18"/>
  <c r="S105" i="18"/>
  <c r="U105" i="18"/>
  <c r="T101" i="18"/>
  <c r="U101" i="18"/>
  <c r="S101" i="18"/>
  <c r="T10" i="18"/>
  <c r="U10" i="18"/>
  <c r="S10" i="18"/>
  <c r="T52" i="18"/>
  <c r="S52" i="18"/>
  <c r="U52" i="18"/>
  <c r="T103" i="18"/>
  <c r="S103" i="18"/>
  <c r="U103" i="18"/>
  <c r="G36" i="16"/>
  <c r="G114" i="16"/>
  <c r="G116" i="16"/>
  <c r="G34" i="16"/>
  <c r="G35" i="16"/>
  <c r="G33" i="16"/>
</calcChain>
</file>

<file path=xl/sharedStrings.xml><?xml version="1.0" encoding="utf-8"?>
<sst xmlns="http://schemas.openxmlformats.org/spreadsheetml/2006/main" count="899" uniqueCount="127">
  <si>
    <t>Cyprus</t>
  </si>
  <si>
    <t>Latvia</t>
  </si>
  <si>
    <t>Lithuania</t>
  </si>
  <si>
    <t>Luxembourg</t>
  </si>
  <si>
    <t>Hungary</t>
  </si>
  <si>
    <t>Malta</t>
  </si>
  <si>
    <t>Netherlands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</si>
  <si>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</si>
  <si>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</si>
  <si>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</si>
  <si>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</si>
  <si>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</si>
  <si>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</si>
  <si>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</si>
  <si>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</si>
  <si>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United Kingdom</t>
  </si>
  <si>
    <t>Germany</t>
  </si>
  <si>
    <t>Bulgaria</t>
  </si>
  <si>
    <t>Czech Republic</t>
  </si>
  <si>
    <t>Denmark</t>
  </si>
  <si>
    <t>Estonia</t>
  </si>
  <si>
    <t>Ireland</t>
  </si>
  <si>
    <t>Greece</t>
  </si>
  <si>
    <t>Spain</t>
  </si>
  <si>
    <t>France</t>
  </si>
  <si>
    <t>Italy</t>
  </si>
  <si>
    <t>Country</t>
  </si>
  <si>
    <t>Belgium</t>
  </si>
  <si>
    <t>Mean</t>
  </si>
  <si>
    <t>N</t>
  </si>
  <si>
    <t>Min</t>
  </si>
  <si>
    <t>Max</t>
  </si>
  <si>
    <t>STDV</t>
  </si>
  <si>
    <t>Target</t>
  </si>
  <si>
    <t>4.1 RLE achievement of 50 years at age 55</t>
  </si>
  <si>
    <t>4.2 Share of healthy life years in the RLE at age 55</t>
  </si>
  <si>
    <t>4.3 Mental well-being</t>
  </si>
  <si>
    <t>4.4 Use of ICT</t>
  </si>
  <si>
    <t>4.5 Social connectedness</t>
  </si>
  <si>
    <t>4.6 Educational attainment</t>
  </si>
  <si>
    <t>Capacity and enabling environment for active ageing (TOTAL)</t>
  </si>
  <si>
    <t>Capacity and enabling environment for active ageing (MEN)</t>
  </si>
  <si>
    <t>Capacity and enabling environment for active ageing (WOMEN)</t>
  </si>
  <si>
    <t>1.1 Employment rate 55-59</t>
  </si>
  <si>
    <t>1.2 Employment rate 60-64</t>
  </si>
  <si>
    <t>1.3 Employment rate 65-69</t>
  </si>
  <si>
    <t>1.4 Employment rate 70-74</t>
  </si>
  <si>
    <t>Nr.</t>
  </si>
  <si>
    <t>2.3 Care to older adults</t>
  </si>
  <si>
    <t>2.4 Political participation</t>
  </si>
  <si>
    <t>2.1 Voluntary activities</t>
  </si>
  <si>
    <t>2.2 Care to children, grandchildren</t>
  </si>
  <si>
    <t>Participation in society (MEN)</t>
  </si>
  <si>
    <t>Participation in society (WOMEN)</t>
  </si>
  <si>
    <t>Croatia</t>
  </si>
  <si>
    <t>Notes</t>
  </si>
  <si>
    <t>Weights</t>
  </si>
  <si>
    <t>Rank</t>
  </si>
  <si>
    <t>W1</t>
  </si>
  <si>
    <t>W2</t>
  </si>
  <si>
    <t>W3</t>
  </si>
  <si>
    <t>W4</t>
  </si>
  <si>
    <t>Value</t>
  </si>
  <si>
    <t>sum</t>
  </si>
  <si>
    <t>W5</t>
  </si>
  <si>
    <t>W6</t>
  </si>
  <si>
    <t>a</t>
  </si>
  <si>
    <t>EU28</t>
  </si>
  <si>
    <t>Participation in society (TOTAL)</t>
  </si>
  <si>
    <t>Gender Gap</t>
  </si>
  <si>
    <t>Belgium</t>
    <phoneticPr fontId="6" type="noConversion"/>
  </si>
  <si>
    <t>Employment 
(TOTAL)</t>
  </si>
  <si>
    <t>Employment 
(MEN)</t>
  </si>
  <si>
    <t>Employment 
(WOMEN)</t>
  </si>
  <si>
    <t>Points</t>
  </si>
  <si>
    <t>EQLS-2016</t>
  </si>
  <si>
    <t>LFS-2014</t>
  </si>
  <si>
    <t>Eurostat 2014</t>
  </si>
  <si>
    <t>ESS-2014a</t>
  </si>
  <si>
    <t>2016 AAI</t>
  </si>
  <si>
    <t>Independent, healthy and secure living (TOTAL)</t>
  </si>
  <si>
    <t>3.1 Physical exercise</t>
  </si>
  <si>
    <t>3.2 No unmet needs of health and dental care</t>
  </si>
  <si>
    <t>3.3 Independent living arrangements</t>
  </si>
  <si>
    <t>3.4 Relative median income</t>
  </si>
  <si>
    <t>3.5 No poverty risk</t>
  </si>
  <si>
    <t>3.6 No severe  material deprivation</t>
  </si>
  <si>
    <t>3.7 Physical safety</t>
  </si>
  <si>
    <t>3.8 Lifelong learning</t>
  </si>
  <si>
    <t>SILC-2014</t>
  </si>
  <si>
    <t>W7</t>
  </si>
  <si>
    <t>W8</t>
  </si>
  <si>
    <t>Independent, healthy and secure living (MEN)</t>
  </si>
  <si>
    <t>3.6 No severe material deprivation</t>
  </si>
  <si>
    <t>Independent, healthy and secure living (WOMEN)</t>
  </si>
  <si>
    <t>EQLS-16</t>
  </si>
  <si>
    <t>SILC-2014a</t>
  </si>
  <si>
    <t>The maximum upper value of 100 is enforced for this indicator</t>
  </si>
  <si>
    <t>LFS-2014a</t>
  </si>
  <si>
    <t>LFS-2014b</t>
  </si>
  <si>
    <t>LFS-2014c</t>
  </si>
  <si>
    <t>b</t>
  </si>
  <si>
    <t>c</t>
  </si>
  <si>
    <t>TOTAL</t>
  </si>
  <si>
    <t>Indices</t>
  </si>
  <si>
    <t>Indicator * weight</t>
  </si>
  <si>
    <t>% contribution to total AAI value</t>
  </si>
  <si>
    <t xml:space="preserve"> </t>
  </si>
  <si>
    <t>Emp</t>
  </si>
  <si>
    <t>Soc</t>
  </si>
  <si>
    <t>Liv</t>
  </si>
  <si>
    <t>Cap</t>
  </si>
  <si>
    <t xml:space="preserve">  </t>
  </si>
  <si>
    <t>weigted sum</t>
  </si>
  <si>
    <t>MEN</t>
  </si>
  <si>
    <t>Gender gap</t>
  </si>
  <si>
    <t>WOMEN</t>
  </si>
  <si>
    <t>Bulgaria no data available</t>
  </si>
  <si>
    <t>LFS-2014bc</t>
  </si>
  <si>
    <t>d</t>
  </si>
  <si>
    <t>ESS-2014d</t>
  </si>
  <si>
    <t xml:space="preserve">The following ESS waves were used: Bulgaria, Cyprus, Italy and Slovakia- 2012; Croatia and Greece-2010; Latvia and Romania-2008; Luxembourg-2004. Malta no data available </t>
  </si>
  <si>
    <t>For Croatia, Lithuania and Romania no gender differences assumed</t>
  </si>
  <si>
    <t>For Lithuania and Luxembourg the employment rate of men was calculated using the diferences between men and the total population, both at age 65-69.</t>
  </si>
  <si>
    <t>For Luxembourg the employment rate of women was calculated using the diferences between women and the total population, both at age 60-64.</t>
  </si>
  <si>
    <t>For Bulgaria, Lithuania Luxembourg Malta, Slovakia the employment rate of women was calculated using the diferences between women and the total population, both at age 65-69.</t>
  </si>
  <si>
    <t>2018 AAI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</si>
</sst>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#,##0.0"/>
  </numFmts>
  <fonts count="26" x14ac:knownFonts="1">
    <font>
      <sz val="11"/>
      <name val="Arial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  <charset val="186"/>
    </font>
    <font>
      <sz val="11"/>
      <color theme="1"/>
      <name val="Calibri"/>
      <family val="2"/>
      <scheme val="minor"/>
    </font>
    <font>
      <sz val="11"/>
      <name val="Arial"/>
      <family val="2"/>
      <charset val="186"/>
    </font>
    <font>
      <sz val="11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10"/>
      <name val="Times New Roman"/>
      <family val="1"/>
    </font>
    <font>
      <sz val="11"/>
      <color theme="1"/>
      <name val="Times New Roman"/>
      <family val="1"/>
    </font>
    <font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indexed="8"/>
      <name val="Times New Roman"/>
      <family val="1"/>
    </font>
    <font>
      <b/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7">
    <xf numFmtId="0" fontId="0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4" fillId="2" borderId="0" applyNumberFormat="0" applyBorder="0" applyAlignment="0" applyProtection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1" fillId="0" borderId="0"/>
    <xf numFmtId="0" fontId="8" fillId="0" borderId="0"/>
    <xf numFmtId="0" fontId="1" fillId="0" borderId="0"/>
    <xf numFmtId="0" fontId="22" fillId="0" borderId="0"/>
    <xf numFmtId="0" fontId="23" fillId="0" borderId="0"/>
  </cellStyleXfs>
  <cellXfs count="254">
    <xf numFmtId="0" fontId="0" fillId="0" borderId="0" xfId="0"/>
    <xf numFmtId="164" fontId="17" fillId="0" borderId="1" xfId="0" applyNumberFormat="1" applyFont="1" applyFill="1" applyBorder="1" applyAlignment="1" applyProtection="1">
      <alignment horizontal="center"/>
    </xf>
    <xf numFmtId="164" fontId="17" fillId="0" borderId="13" xfId="0" applyNumberFormat="1" applyFont="1" applyFill="1" applyBorder="1" applyAlignment="1" applyProtection="1">
      <alignment horizontal="center"/>
    </xf>
    <xf numFmtId="164" fontId="17" fillId="0" borderId="15" xfId="0" applyNumberFormat="1" applyFont="1" applyFill="1" applyBorder="1" applyAlignment="1" applyProtection="1">
      <alignment horizontal="center"/>
    </xf>
    <xf numFmtId="164" fontId="17" fillId="0" borderId="16" xfId="0" applyNumberFormat="1" applyFont="1" applyFill="1" applyBorder="1" applyAlignment="1" applyProtection="1">
      <alignment horizontal="center"/>
    </xf>
    <xf numFmtId="164" fontId="17" fillId="0" borderId="1" xfId="0" applyNumberFormat="1" applyFont="1" applyFill="1" applyBorder="1" applyAlignment="1">
      <alignment horizontal="center"/>
    </xf>
    <xf numFmtId="164" fontId="17" fillId="0" borderId="25" xfId="0" applyNumberFormat="1" applyFont="1" applyFill="1" applyBorder="1" applyAlignment="1" applyProtection="1">
      <alignment horizontal="center" vertical="center"/>
    </xf>
    <xf numFmtId="164" fontId="17" fillId="0" borderId="1" xfId="0" applyNumberFormat="1" applyFont="1" applyFill="1" applyBorder="1" applyAlignment="1" applyProtection="1">
      <alignment horizontal="center" vertical="center"/>
    </xf>
    <xf numFmtId="164" fontId="17" fillId="0" borderId="27" xfId="0" applyNumberFormat="1" applyFont="1" applyFill="1" applyBorder="1" applyAlignment="1" applyProtection="1">
      <alignment horizontal="center" vertical="center"/>
    </xf>
    <xf numFmtId="164" fontId="17" fillId="0" borderId="3" xfId="0" applyNumberFormat="1" applyFont="1" applyFill="1" applyBorder="1" applyAlignment="1" applyProtection="1">
      <alignment horizontal="center" vertical="center"/>
    </xf>
    <xf numFmtId="164" fontId="17" fillId="0" borderId="28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/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/>
    </xf>
    <xf numFmtId="164" fontId="17" fillId="0" borderId="10" xfId="0" applyNumberFormat="1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0" xfId="0" applyFont="1" applyFill="1"/>
    <xf numFmtId="0" fontId="17" fillId="0" borderId="12" xfId="0" applyFont="1" applyFill="1" applyBorder="1" applyAlignment="1">
      <alignment horizontal="center" vertical="center"/>
    </xf>
    <xf numFmtId="164" fontId="17" fillId="0" borderId="12" xfId="0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18" fillId="0" borderId="0" xfId="0" applyFont="1" applyFill="1" applyBorder="1"/>
    <xf numFmtId="0" fontId="17" fillId="0" borderId="14" xfId="0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7" fillId="0" borderId="1" xfId="0" applyFont="1" applyFill="1" applyBorder="1"/>
    <xf numFmtId="1" fontId="17" fillId="0" borderId="1" xfId="0" applyNumberFormat="1" applyFont="1" applyFill="1" applyBorder="1" applyAlignment="1">
      <alignment horizont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/>
    </xf>
    <xf numFmtId="164" fontId="17" fillId="0" borderId="20" xfId="0" applyNumberFormat="1" applyFont="1" applyFill="1" applyBorder="1" applyAlignment="1">
      <alignment horizontal="center" vertical="center"/>
    </xf>
    <xf numFmtId="164" fontId="17" fillId="0" borderId="19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4" fontId="17" fillId="0" borderId="18" xfId="0" applyNumberFormat="1" applyFont="1" applyFill="1" applyBorder="1" applyAlignment="1">
      <alignment horizontal="center" vertical="center"/>
    </xf>
    <xf numFmtId="165" fontId="17" fillId="0" borderId="0" xfId="11" applyNumberFormat="1" applyFont="1" applyFill="1" applyBorder="1" applyProtection="1"/>
    <xf numFmtId="0" fontId="17" fillId="0" borderId="0" xfId="0" applyFont="1" applyFill="1" applyBorder="1" applyAlignment="1">
      <alignment horizontal="left" vertical="top"/>
    </xf>
    <xf numFmtId="0" fontId="17" fillId="0" borderId="0" xfId="0" applyNumberFormat="1" applyFont="1" applyFill="1" applyBorder="1" applyAlignment="1"/>
    <xf numFmtId="0" fontId="16" fillId="0" borderId="17" xfId="4" applyFont="1" applyFill="1" applyBorder="1" applyAlignment="1">
      <alignment horizontal="center" vertical="center" wrapText="1"/>
    </xf>
    <xf numFmtId="0" fontId="16" fillId="0" borderId="9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31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24" xfId="4" applyFont="1" applyFill="1" applyBorder="1" applyAlignment="1" applyProtection="1">
      <alignment horizontal="center"/>
    </xf>
    <xf numFmtId="0" fontId="17" fillId="0" borderId="26" xfId="4" applyFont="1" applyFill="1" applyBorder="1" applyProtection="1"/>
    <xf numFmtId="164" fontId="17" fillId="0" borderId="0" xfId="0" applyNumberFormat="1" applyFont="1" applyFill="1" applyBorder="1" applyAlignment="1">
      <alignment horizont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2" xfId="4" applyFont="1" applyFill="1" applyBorder="1" applyAlignment="1" applyProtection="1">
      <alignment horizontal="center"/>
    </xf>
    <xf numFmtId="0" fontId="17" fillId="0" borderId="13" xfId="4" applyFont="1" applyFill="1" applyBorder="1" applyProtection="1"/>
    <xf numFmtId="0" fontId="17" fillId="0" borderId="14" xfId="4" applyFont="1" applyFill="1" applyBorder="1" applyAlignment="1" applyProtection="1">
      <alignment horizontal="center"/>
    </xf>
    <xf numFmtId="0" fontId="17" fillId="0" borderId="16" xfId="4" applyFont="1" applyFill="1" applyBorder="1" applyProtection="1"/>
    <xf numFmtId="164" fontId="17" fillId="0" borderId="0" xfId="0" applyNumberFormat="1" applyFont="1" applyFill="1"/>
    <xf numFmtId="0" fontId="16" fillId="0" borderId="0" xfId="4" applyFont="1" applyFill="1" applyBorder="1"/>
    <xf numFmtId="0" fontId="17" fillId="0" borderId="0" xfId="0" applyFont="1" applyFill="1" applyBorder="1" applyAlignment="1">
      <alignment horizontal="center"/>
    </xf>
    <xf numFmtId="164" fontId="17" fillId="0" borderId="0" xfId="4" applyNumberFormat="1" applyFont="1" applyFill="1" applyBorder="1" applyAlignment="1" applyProtection="1">
      <alignment horizontal="center"/>
      <protection locked="0"/>
    </xf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Protection="1"/>
    <xf numFmtId="0" fontId="17" fillId="0" borderId="0" xfId="4" applyFont="1" applyFill="1" applyProtection="1"/>
    <xf numFmtId="0" fontId="17" fillId="0" borderId="0" xfId="4" applyFont="1" applyFill="1"/>
    <xf numFmtId="0" fontId="17" fillId="0" borderId="0" xfId="0" applyFont="1" applyFill="1" applyBorder="1" applyProtection="1"/>
    <xf numFmtId="0" fontId="17" fillId="0" borderId="0" xfId="0" applyFont="1" applyFill="1" applyAlignment="1">
      <alignment horizontal="center"/>
    </xf>
    <xf numFmtId="0" fontId="18" fillId="0" borderId="0" xfId="0" applyFont="1" applyFill="1" applyBorder="1" applyProtection="1"/>
    <xf numFmtId="0" fontId="19" fillId="0" borderId="0" xfId="4" applyFont="1" applyFill="1" applyBorder="1" applyAlignment="1">
      <alignment horizontal="center"/>
    </xf>
    <xf numFmtId="0" fontId="16" fillId="0" borderId="21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/>
    </xf>
    <xf numFmtId="0" fontId="16" fillId="0" borderId="23" xfId="4" applyFont="1" applyFill="1" applyBorder="1" applyAlignment="1">
      <alignment horizontal="center" vertical="center"/>
    </xf>
    <xf numFmtId="0" fontId="16" fillId="0" borderId="0" xfId="4" applyFont="1" applyFill="1"/>
    <xf numFmtId="0" fontId="17" fillId="0" borderId="0" xfId="4" applyFont="1" applyFill="1" applyAlignment="1">
      <alignment horizontal="center"/>
    </xf>
    <xf numFmtId="0" fontId="17" fillId="0" borderId="32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17" fillId="0" borderId="33" xfId="0" applyFont="1" applyFill="1" applyBorder="1" applyAlignment="1">
      <alignment vertical="center"/>
    </xf>
    <xf numFmtId="166" fontId="17" fillId="0" borderId="34" xfId="0" applyNumberFormat="1" applyFont="1" applyFill="1" applyBorder="1" applyAlignment="1">
      <alignment horizontal="center" vertical="center"/>
    </xf>
    <xf numFmtId="166" fontId="17" fillId="0" borderId="35" xfId="0" applyNumberFormat="1" applyFont="1" applyFill="1" applyBorder="1" applyAlignment="1">
      <alignment horizontal="center" vertical="center"/>
    </xf>
    <xf numFmtId="166" fontId="17" fillId="0" borderId="36" xfId="0" applyNumberFormat="1" applyFont="1" applyFill="1" applyBorder="1" applyAlignment="1">
      <alignment horizontal="center" vertical="center"/>
    </xf>
    <xf numFmtId="166" fontId="17" fillId="0" borderId="37" xfId="0" applyNumberFormat="1" applyFont="1" applyFill="1" applyBorder="1" applyAlignment="1">
      <alignment horizontal="center" vertical="center"/>
    </xf>
    <xf numFmtId="166" fontId="17" fillId="0" borderId="30" xfId="0" applyNumberFormat="1" applyFont="1" applyFill="1" applyBorder="1" applyAlignment="1">
      <alignment horizontal="center" vertical="center"/>
    </xf>
    <xf numFmtId="166" fontId="17" fillId="0" borderId="38" xfId="0" applyNumberFormat="1" applyFont="1" applyFill="1" applyBorder="1" applyAlignment="1">
      <alignment horizontal="center" vertical="center"/>
    </xf>
    <xf numFmtId="166" fontId="17" fillId="0" borderId="39" xfId="0" applyNumberFormat="1" applyFont="1" applyFill="1" applyBorder="1" applyAlignment="1">
      <alignment horizontal="center" vertical="center"/>
    </xf>
    <xf numFmtId="166" fontId="17" fillId="0" borderId="40" xfId="0" applyNumberFormat="1" applyFont="1" applyFill="1" applyBorder="1" applyAlignment="1">
      <alignment horizontal="center" vertical="center"/>
    </xf>
    <xf numFmtId="166" fontId="17" fillId="0" borderId="41" xfId="0" applyNumberFormat="1" applyFont="1" applyFill="1" applyBorder="1" applyAlignment="1">
      <alignment horizontal="center" vertical="center"/>
    </xf>
    <xf numFmtId="164" fontId="24" fillId="0" borderId="42" xfId="36" applyNumberFormat="1" applyFont="1" applyFill="1" applyBorder="1" applyAlignment="1">
      <alignment horizontal="center" vertical="center"/>
    </xf>
    <xf numFmtId="164" fontId="17" fillId="0" borderId="25" xfId="0" applyNumberFormat="1" applyFont="1" applyFill="1" applyBorder="1" applyAlignment="1" applyProtection="1">
      <alignment horizontal="center"/>
    </xf>
    <xf numFmtId="164" fontId="17" fillId="0" borderId="26" xfId="0" applyNumberFormat="1" applyFont="1" applyFill="1" applyBorder="1" applyAlignment="1" applyProtection="1">
      <alignment horizontal="center"/>
    </xf>
    <xf numFmtId="164" fontId="24" fillId="0" borderId="44" xfId="36" applyNumberFormat="1" applyFont="1" applyFill="1" applyBorder="1" applyAlignment="1">
      <alignment horizontal="center" vertical="center"/>
    </xf>
    <xf numFmtId="164" fontId="24" fillId="0" borderId="45" xfId="36" applyNumberFormat="1" applyFont="1" applyFill="1" applyBorder="1" applyAlignment="1">
      <alignment horizontal="center" vertical="center"/>
    </xf>
    <xf numFmtId="164" fontId="17" fillId="0" borderId="24" xfId="0" applyNumberFormat="1" applyFont="1" applyFill="1" applyBorder="1" applyAlignment="1" applyProtection="1">
      <alignment horizontal="center" vertical="center"/>
    </xf>
    <xf numFmtId="164" fontId="17" fillId="0" borderId="12" xfId="0" applyNumberFormat="1" applyFont="1" applyFill="1" applyBorder="1" applyAlignment="1" applyProtection="1">
      <alignment horizontal="center" vertical="center"/>
    </xf>
    <xf numFmtId="0" fontId="16" fillId="0" borderId="47" xfId="0" applyFont="1" applyFill="1" applyBorder="1" applyAlignment="1">
      <alignment horizontal="center" vertical="center" wrapText="1"/>
    </xf>
    <xf numFmtId="0" fontId="16" fillId="0" borderId="47" xfId="4" applyFont="1" applyFill="1" applyBorder="1" applyAlignment="1">
      <alignment horizontal="center" vertical="center"/>
    </xf>
    <xf numFmtId="0" fontId="16" fillId="0" borderId="5" xfId="4" applyFont="1" applyFill="1" applyBorder="1" applyAlignment="1">
      <alignment horizontal="center" vertical="center"/>
    </xf>
    <xf numFmtId="164" fontId="20" fillId="0" borderId="14" xfId="19" applyNumberFormat="1" applyFont="1" applyFill="1" applyBorder="1" applyAlignment="1">
      <alignment horizontal="center" vertical="center"/>
    </xf>
    <xf numFmtId="164" fontId="20" fillId="0" borderId="15" xfId="19" applyNumberFormat="1" applyFont="1" applyFill="1" applyBorder="1" applyAlignment="1">
      <alignment horizontal="center" vertical="center"/>
    </xf>
    <xf numFmtId="164" fontId="17" fillId="0" borderId="26" xfId="0" applyNumberFormat="1" applyFont="1" applyFill="1" applyBorder="1" applyAlignment="1">
      <alignment horizontal="center" vertical="center"/>
    </xf>
    <xf numFmtId="164" fontId="17" fillId="0" borderId="13" xfId="0" applyNumberFormat="1" applyFont="1" applyFill="1" applyBorder="1" applyAlignment="1">
      <alignment horizontal="center" vertical="center"/>
    </xf>
    <xf numFmtId="164" fontId="17" fillId="0" borderId="16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8" xfId="4" applyFont="1" applyFill="1" applyBorder="1" applyAlignment="1">
      <alignment horizontal="center" vertical="center" wrapText="1"/>
    </xf>
    <xf numFmtId="164" fontId="24" fillId="0" borderId="43" xfId="36" applyNumberFormat="1" applyFont="1" applyFill="1" applyBorder="1" applyAlignment="1">
      <alignment horizontal="center" vertical="center"/>
    </xf>
    <xf numFmtId="164" fontId="24" fillId="0" borderId="29" xfId="36" applyNumberFormat="1" applyFont="1" applyFill="1" applyBorder="1" applyAlignment="1">
      <alignment horizontal="center" vertical="center"/>
    </xf>
    <xf numFmtId="164" fontId="24" fillId="0" borderId="46" xfId="36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50" xfId="0" applyFont="1" applyFill="1" applyBorder="1" applyAlignment="1">
      <alignment horizontal="center" vertical="center" wrapText="1"/>
    </xf>
    <xf numFmtId="0" fontId="16" fillId="0" borderId="51" xfId="0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  <xf numFmtId="164" fontId="17" fillId="0" borderId="52" xfId="0" applyNumberFormat="1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0" fontId="17" fillId="0" borderId="51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164" fontId="17" fillId="0" borderId="53" xfId="0" applyNumberFormat="1" applyFont="1" applyFill="1" applyBorder="1" applyAlignment="1">
      <alignment horizontal="center" vertical="center"/>
    </xf>
    <xf numFmtId="164" fontId="17" fillId="0" borderId="55" xfId="0" applyNumberFormat="1" applyFont="1" applyFill="1" applyBorder="1" applyAlignment="1">
      <alignment horizontal="center"/>
    </xf>
    <xf numFmtId="164" fontId="17" fillId="0" borderId="15" xfId="0" applyNumberFormat="1" applyFont="1" applyFill="1" applyBorder="1" applyAlignment="1">
      <alignment horizontal="center"/>
    </xf>
    <xf numFmtId="166" fontId="17" fillId="0" borderId="30" xfId="0" applyNumberFormat="1" applyFont="1" applyFill="1" applyBorder="1" applyAlignment="1">
      <alignment horizontal="center"/>
    </xf>
    <xf numFmtId="0" fontId="16" fillId="0" borderId="6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7" fillId="0" borderId="0" xfId="4" applyFont="1" applyFill="1" applyAlignment="1">
      <alignment vertical="center"/>
    </xf>
    <xf numFmtId="0" fontId="16" fillId="0" borderId="9" xfId="0" applyFont="1" applyFill="1" applyBorder="1" applyAlignment="1">
      <alignment horizontal="center" vertical="center" wrapText="1"/>
    </xf>
    <xf numFmtId="0" fontId="16" fillId="0" borderId="54" xfId="4" applyFont="1" applyFill="1" applyBorder="1" applyAlignment="1">
      <alignment horizontal="center" vertical="center"/>
    </xf>
    <xf numFmtId="0" fontId="17" fillId="0" borderId="10" xfId="4" applyFont="1" applyFill="1" applyBorder="1" applyAlignment="1">
      <alignment horizontal="center"/>
    </xf>
    <xf numFmtId="0" fontId="17" fillId="0" borderId="55" xfId="4" applyFont="1" applyFill="1" applyBorder="1"/>
    <xf numFmtId="0" fontId="17" fillId="0" borderId="0" xfId="4" applyFont="1" applyFill="1" applyBorder="1"/>
    <xf numFmtId="0" fontId="17" fillId="0" borderId="0" xfId="4" quotePrefix="1" applyFont="1" applyFill="1" applyBorder="1"/>
    <xf numFmtId="0" fontId="16" fillId="0" borderId="0" xfId="4" applyFont="1" applyFill="1" applyBorder="1" applyAlignment="1">
      <alignment horizontal="center"/>
    </xf>
    <xf numFmtId="0" fontId="17" fillId="0" borderId="12" xfId="4" applyFont="1" applyFill="1" applyBorder="1" applyAlignment="1">
      <alignment horizontal="center"/>
    </xf>
    <xf numFmtId="0" fontId="17" fillId="0" borderId="1" xfId="4" applyFont="1" applyFill="1" applyBorder="1"/>
    <xf numFmtId="0" fontId="25" fillId="0" borderId="0" xfId="4" applyFont="1" applyFill="1" applyBorder="1"/>
    <xf numFmtId="0" fontId="17" fillId="0" borderId="15" xfId="0" applyFont="1" applyFill="1" applyBorder="1" applyAlignment="1">
      <alignment vertical="center"/>
    </xf>
    <xf numFmtId="1" fontId="17" fillId="0" borderId="0" xfId="0" applyNumberFormat="1" applyFont="1" applyFill="1" applyBorder="1"/>
    <xf numFmtId="0" fontId="17" fillId="0" borderId="0" xfId="0" applyFont="1" applyFill="1" applyAlignment="1">
      <alignment horizontal="right"/>
    </xf>
    <xf numFmtId="0" fontId="17" fillId="0" borderId="0" xfId="4" applyFont="1" applyFill="1" applyAlignment="1">
      <alignment horizontal="left"/>
    </xf>
    <xf numFmtId="0" fontId="8" fillId="0" borderId="0" xfId="0" applyFont="1" applyFill="1"/>
    <xf numFmtId="0" fontId="16" fillId="0" borderId="57" xfId="4" applyFont="1" applyFill="1" applyBorder="1" applyAlignment="1">
      <alignment horizontal="center" vertical="center" wrapText="1"/>
    </xf>
    <xf numFmtId="0" fontId="16" fillId="0" borderId="58" xfId="4" applyFont="1" applyFill="1" applyBorder="1" applyAlignment="1">
      <alignment horizontal="center" vertical="center" wrapText="1"/>
    </xf>
    <xf numFmtId="0" fontId="16" fillId="0" borderId="18" xfId="4" applyFont="1" applyFill="1" applyBorder="1" applyAlignment="1">
      <alignment horizontal="center" vertical="center" wrapText="1"/>
    </xf>
    <xf numFmtId="166" fontId="17" fillId="0" borderId="40" xfId="0" applyNumberFormat="1" applyFont="1" applyFill="1" applyBorder="1" applyAlignment="1">
      <alignment horizontal="center"/>
    </xf>
    <xf numFmtId="0" fontId="16" fillId="0" borderId="7" xfId="4" applyFont="1" applyFill="1" applyBorder="1" applyAlignment="1">
      <alignment horizontal="center" vertical="center"/>
    </xf>
    <xf numFmtId="164" fontId="16" fillId="0" borderId="7" xfId="4" applyNumberFormat="1" applyFont="1" applyFill="1" applyBorder="1" applyAlignment="1">
      <alignment horizontal="center" vertical="center"/>
    </xf>
    <xf numFmtId="1" fontId="16" fillId="0" borderId="8" xfId="4" applyNumberFormat="1" applyFont="1" applyFill="1" applyBorder="1" applyAlignment="1">
      <alignment horizontal="center" vertical="center"/>
    </xf>
    <xf numFmtId="0" fontId="16" fillId="0" borderId="0" xfId="4" applyFont="1" applyFill="1" applyAlignment="1">
      <alignment horizontal="center" vertical="center"/>
    </xf>
    <xf numFmtId="0" fontId="16" fillId="0" borderId="0" xfId="4" applyFont="1" applyFill="1" applyBorder="1" applyAlignment="1">
      <alignment horizontal="center" vertical="center" wrapText="1"/>
    </xf>
    <xf numFmtId="164" fontId="17" fillId="0" borderId="55" xfId="4" applyNumberFormat="1" applyFont="1" applyFill="1" applyBorder="1" applyAlignment="1" applyProtection="1">
      <alignment horizontal="center"/>
    </xf>
    <xf numFmtId="164" fontId="17" fillId="0" borderId="11" xfId="4" applyNumberFormat="1" applyFont="1" applyFill="1" applyBorder="1" applyAlignment="1" applyProtection="1">
      <alignment horizontal="center"/>
    </xf>
    <xf numFmtId="164" fontId="17" fillId="0" borderId="10" xfId="4" applyNumberFormat="1" applyFont="1" applyFill="1" applyBorder="1" applyAlignment="1">
      <alignment horizontal="center"/>
    </xf>
    <xf numFmtId="1" fontId="17" fillId="0" borderId="11" xfId="4" applyNumberFormat="1" applyFont="1" applyFill="1" applyBorder="1" applyAlignment="1">
      <alignment horizontal="center"/>
    </xf>
    <xf numFmtId="1" fontId="17" fillId="0" borderId="0" xfId="4" applyNumberFormat="1" applyFont="1" applyFill="1" applyAlignment="1">
      <alignment horizontal="center"/>
    </xf>
    <xf numFmtId="1" fontId="17" fillId="0" borderId="13" xfId="4" applyNumberFormat="1" applyFont="1" applyFill="1" applyBorder="1" applyAlignment="1">
      <alignment horizontal="center"/>
    </xf>
    <xf numFmtId="164" fontId="17" fillId="0" borderId="0" xfId="4" applyNumberFormat="1" applyFont="1" applyFill="1" applyAlignment="1">
      <alignment horizontal="center"/>
    </xf>
    <xf numFmtId="0" fontId="17" fillId="0" borderId="14" xfId="4" applyFont="1" applyFill="1" applyBorder="1" applyAlignment="1">
      <alignment horizontal="center"/>
    </xf>
    <xf numFmtId="0" fontId="17" fillId="0" borderId="15" xfId="4" applyFont="1" applyFill="1" applyBorder="1"/>
    <xf numFmtId="1" fontId="17" fillId="0" borderId="16" xfId="4" applyNumberFormat="1" applyFont="1" applyFill="1" applyBorder="1" applyAlignment="1">
      <alignment horizontal="center"/>
    </xf>
    <xf numFmtId="164" fontId="17" fillId="0" borderId="1" xfId="4" applyNumberFormat="1" applyFont="1" applyFill="1" applyBorder="1" applyAlignment="1" applyProtection="1">
      <alignment horizontal="center"/>
    </xf>
    <xf numFmtId="164" fontId="17" fillId="0" borderId="0" xfId="4" applyNumberFormat="1" applyFont="1" applyFill="1" applyBorder="1" applyAlignment="1" applyProtection="1">
      <alignment horizontal="center"/>
    </xf>
    <xf numFmtId="0" fontId="16" fillId="0" borderId="18" xfId="4" applyFont="1" applyFill="1" applyBorder="1" applyAlignment="1">
      <alignment horizontal="center" vertical="center"/>
    </xf>
    <xf numFmtId="164" fontId="17" fillId="0" borderId="20" xfId="4" applyNumberFormat="1" applyFont="1" applyFill="1" applyBorder="1" applyAlignment="1">
      <alignment horizontal="center" vertical="center"/>
    </xf>
    <xf numFmtId="164" fontId="17" fillId="0" borderId="53" xfId="4" applyNumberFormat="1" applyFont="1" applyFill="1" applyBorder="1" applyAlignment="1">
      <alignment horizontal="center" vertical="center"/>
    </xf>
    <xf numFmtId="164" fontId="17" fillId="0" borderId="19" xfId="4" applyNumberFormat="1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 vertical="center"/>
    </xf>
    <xf numFmtId="164" fontId="17" fillId="0" borderId="18" xfId="4" applyNumberFormat="1" applyFont="1" applyFill="1" applyBorder="1" applyAlignment="1">
      <alignment horizontal="center" vertical="center"/>
    </xf>
    <xf numFmtId="164" fontId="17" fillId="0" borderId="0" xfId="4" applyNumberFormat="1" applyFont="1" applyFill="1" applyBorder="1" applyAlignment="1">
      <alignment horizontal="center" vertical="center"/>
    </xf>
    <xf numFmtId="164" fontId="25" fillId="0" borderId="0" xfId="0" applyNumberFormat="1" applyFont="1" applyFill="1" applyBorder="1" applyAlignment="1">
      <alignment horizontal="center"/>
    </xf>
    <xf numFmtId="164" fontId="17" fillId="3" borderId="3" xfId="0" applyNumberFormat="1" applyFont="1" applyFill="1" applyBorder="1" applyAlignment="1" applyProtection="1">
      <alignment horizontal="center" vertical="center"/>
    </xf>
    <xf numFmtId="164" fontId="17" fillId="3" borderId="1" xfId="0" applyNumberFormat="1" applyFont="1" applyFill="1" applyBorder="1" applyAlignment="1">
      <alignment horizontal="center"/>
    </xf>
    <xf numFmtId="0" fontId="16" fillId="0" borderId="5" xfId="4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9" xfId="4" applyFont="1" applyFill="1" applyBorder="1" applyAlignment="1">
      <alignment horizontal="center" vertical="center"/>
    </xf>
    <xf numFmtId="0" fontId="16" fillId="0" borderId="8" xfId="4" applyFont="1" applyFill="1" applyBorder="1" applyAlignment="1">
      <alignment horizontal="center" vertical="center"/>
    </xf>
    <xf numFmtId="164" fontId="17" fillId="0" borderId="11" xfId="0" applyNumberFormat="1" applyFont="1" applyFill="1" applyBorder="1" applyAlignment="1">
      <alignment horizontal="center"/>
    </xf>
    <xf numFmtId="164" fontId="17" fillId="3" borderId="11" xfId="0" applyNumberFormat="1" applyFont="1" applyFill="1" applyBorder="1" applyAlignment="1">
      <alignment horizontal="center"/>
    </xf>
    <xf numFmtId="164" fontId="17" fillId="0" borderId="51" xfId="0" applyNumberFormat="1" applyFont="1" applyFill="1" applyBorder="1" applyAlignment="1">
      <alignment horizontal="center"/>
    </xf>
    <xf numFmtId="164" fontId="17" fillId="0" borderId="50" xfId="0" applyNumberFormat="1" applyFont="1" applyFill="1" applyBorder="1" applyAlignment="1">
      <alignment horizontal="center" vertical="center"/>
    </xf>
    <xf numFmtId="164" fontId="17" fillId="3" borderId="13" xfId="0" applyNumberFormat="1" applyFont="1" applyFill="1" applyBorder="1" applyAlignment="1">
      <alignment horizontal="center"/>
    </xf>
    <xf numFmtId="164" fontId="17" fillId="0" borderId="13" xfId="0" applyNumberFormat="1" applyFont="1" applyFill="1" applyBorder="1" applyAlignment="1">
      <alignment horizontal="center"/>
    </xf>
    <xf numFmtId="164" fontId="17" fillId="0" borderId="16" xfId="0" applyNumberFormat="1" applyFont="1" applyFill="1" applyBorder="1" applyAlignment="1">
      <alignment horizontal="center"/>
    </xf>
    <xf numFmtId="164" fontId="17" fillId="0" borderId="59" xfId="0" applyNumberFormat="1" applyFont="1" applyFill="1" applyBorder="1" applyAlignment="1">
      <alignment horizontal="center" vertical="center"/>
    </xf>
    <xf numFmtId="164" fontId="17" fillId="0" borderId="50" xfId="4" applyNumberFormat="1" applyFont="1" applyFill="1" applyBorder="1" applyAlignment="1">
      <alignment horizontal="center"/>
    </xf>
    <xf numFmtId="164" fontId="17" fillId="0" borderId="54" xfId="4" applyNumberFormat="1" applyFont="1" applyFill="1" applyBorder="1" applyAlignment="1" applyProtection="1">
      <alignment horizontal="center"/>
    </xf>
    <xf numFmtId="164" fontId="17" fillId="0" borderId="51" xfId="4" applyNumberFormat="1" applyFont="1" applyFill="1" applyBorder="1" applyAlignment="1" applyProtection="1">
      <alignment horizont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16" fillId="0" borderId="5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48" xfId="0" applyFont="1" applyFill="1" applyBorder="1" applyAlignment="1">
      <alignment horizontal="center" vertical="center" wrapText="1"/>
    </xf>
    <xf numFmtId="0" fontId="16" fillId="0" borderId="49" xfId="0" applyFont="1" applyFill="1" applyBorder="1" applyAlignment="1">
      <alignment horizontal="center" vertical="center" wrapText="1"/>
    </xf>
    <xf numFmtId="0" fontId="16" fillId="0" borderId="7" xfId="4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16" fillId="0" borderId="56" xfId="4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horizontal="center" vertical="center" wrapText="1"/>
    </xf>
    <xf numFmtId="0" fontId="17" fillId="0" borderId="9" xfId="4" applyFont="1" applyFill="1" applyBorder="1" applyAlignment="1"/>
    <xf numFmtId="0" fontId="16" fillId="0" borderId="9" xfId="4" applyFont="1" applyFill="1" applyBorder="1" applyAlignment="1">
      <alignment horizontal="center" vertical="center"/>
    </xf>
    <xf numFmtId="0" fontId="16" fillId="0" borderId="8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7" fillId="0" borderId="0" xfId="0" applyFont="1"/>
    <xf numFmtId="0" fontId="16" fillId="0" borderId="18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6" fillId="0" borderId="18" xfId="0" applyFont="1" applyBorder="1" applyAlignment="1">
      <alignment horizontal="center"/>
    </xf>
    <xf numFmtId="0" fontId="17" fillId="0" borderId="10" xfId="0" applyFont="1" applyBorder="1" applyAlignment="1">
      <alignment horizontal="center" vertical="center"/>
    </xf>
    <xf numFmtId="0" fontId="17" fillId="0" borderId="32" xfId="0" applyFont="1" applyBorder="1" applyAlignment="1">
      <alignment vertical="center"/>
    </xf>
    <xf numFmtId="164" fontId="17" fillId="0" borderId="24" xfId="0" applyNumberFormat="1" applyFont="1" applyBorder="1" applyAlignment="1">
      <alignment horizontal="center" vertical="center"/>
    </xf>
    <xf numFmtId="164" fontId="17" fillId="0" borderId="25" xfId="0" applyNumberFormat="1" applyFont="1" applyBorder="1" applyAlignment="1">
      <alignment horizontal="center" vertical="center"/>
    </xf>
    <xf numFmtId="164" fontId="17" fillId="0" borderId="26" xfId="0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/>
    </xf>
    <xf numFmtId="164" fontId="17" fillId="0" borderId="10" xfId="0" applyNumberFormat="1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164" fontId="17" fillId="0" borderId="20" xfId="0" applyNumberFormat="1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164" fontId="17" fillId="0" borderId="12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164" fontId="17" fillId="0" borderId="13" xfId="0" applyNumberFormat="1" applyFont="1" applyBorder="1" applyAlignment="1">
      <alignment horizontal="center" vertical="center"/>
    </xf>
    <xf numFmtId="0" fontId="16" fillId="0" borderId="0" xfId="0" applyFont="1"/>
    <xf numFmtId="0" fontId="17" fillId="0" borderId="13" xfId="0" applyFont="1" applyBorder="1" applyAlignment="1">
      <alignment horizontal="center" vertical="center"/>
    </xf>
    <xf numFmtId="0" fontId="18" fillId="0" borderId="0" xfId="0" applyFont="1"/>
    <xf numFmtId="0" fontId="17" fillId="0" borderId="14" xfId="0" applyFont="1" applyBorder="1" applyAlignment="1">
      <alignment horizontal="center" vertical="center"/>
    </xf>
    <xf numFmtId="0" fontId="17" fillId="0" borderId="33" xfId="0" applyFont="1" applyBorder="1" applyAlignment="1">
      <alignment vertical="center"/>
    </xf>
    <xf numFmtId="164" fontId="17" fillId="0" borderId="14" xfId="0" applyNumberFormat="1" applyFont="1" applyBorder="1" applyAlignment="1">
      <alignment horizontal="center" vertical="center"/>
    </xf>
    <xf numFmtId="164" fontId="17" fillId="0" borderId="15" xfId="0" applyNumberFormat="1" applyFont="1" applyBorder="1" applyAlignment="1">
      <alignment horizontal="center" vertical="center"/>
    </xf>
    <xf numFmtId="164" fontId="17" fillId="0" borderId="16" xfId="0" applyNumberFormat="1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164" fontId="17" fillId="0" borderId="19" xfId="0" applyNumberFormat="1" applyFont="1" applyBorder="1" applyAlignment="1">
      <alignment horizontal="center" vertical="center"/>
    </xf>
  </cellXfs>
  <cellStyles count="37">
    <cellStyle name="Good 2" xfId="18" xr:uid="{00000000-0005-0000-0000-000000000000}"/>
    <cellStyle name="Normaallaad 2" xfId="1" xr:uid="{00000000-0005-0000-0000-000001000000}"/>
    <cellStyle name="Normaallaad 2 2" xfId="9" xr:uid="{00000000-0005-0000-0000-000002000000}"/>
    <cellStyle name="Normaallaad 2 3" xfId="12" xr:uid="{00000000-0005-0000-0000-000003000000}"/>
    <cellStyle name="Normaallaad 2 3 2" xfId="19" xr:uid="{00000000-0005-0000-0000-000004000000}"/>
    <cellStyle name="Normaallaad 2 3 2 2" xfId="31" xr:uid="{00000000-0005-0000-0000-000005000000}"/>
    <cellStyle name="Normaallaad 2 3 2 3" xfId="25" xr:uid="{00000000-0005-0000-0000-000006000000}"/>
    <cellStyle name="Normaallaad 2 3 3" xfId="28" xr:uid="{00000000-0005-0000-0000-000007000000}"/>
    <cellStyle name="Normaallaad 2 3 4" xfId="22" xr:uid="{00000000-0005-0000-0000-000008000000}"/>
    <cellStyle name="Normaallaad 2 4" xfId="23" xr:uid="{00000000-0005-0000-0000-000009000000}"/>
    <cellStyle name="Normaallaad 2 4 2" xfId="30" xr:uid="{00000000-0005-0000-0000-00000A000000}"/>
    <cellStyle name="Normaallaad 2 5" xfId="26" xr:uid="{00000000-0005-0000-0000-00000B000000}"/>
    <cellStyle name="Normaallaad 2 6" xfId="21" xr:uid="{00000000-0005-0000-0000-00000C000000}"/>
    <cellStyle name="Normaallaad 3" xfId="2" xr:uid="{00000000-0005-0000-0000-00000D000000}"/>
    <cellStyle name="Normaallaad 3 2" xfId="13" xr:uid="{00000000-0005-0000-0000-00000E000000}"/>
    <cellStyle name="Normaallaad 4" xfId="7" xr:uid="{00000000-0005-0000-0000-00000F000000}"/>
    <cellStyle name="Normaallaad 5" xfId="8" xr:uid="{00000000-0005-0000-0000-000010000000}"/>
    <cellStyle name="Normaallaad 5 2" xfId="17" xr:uid="{00000000-0005-0000-0000-000011000000}"/>
    <cellStyle name="Normaallaad 5 2 2" xfId="29" xr:uid="{00000000-0005-0000-0000-000012000000}"/>
    <cellStyle name="Normaallaad 5 3" xfId="27" xr:uid="{00000000-0005-0000-0000-000013000000}"/>
    <cellStyle name="Normal" xfId="0" builtinId="0"/>
    <cellStyle name="Normal 2" xfId="3" xr:uid="{00000000-0005-0000-0000-000015000000}"/>
    <cellStyle name="Normal 2 2" xfId="4" xr:uid="{00000000-0005-0000-0000-000016000000}"/>
    <cellStyle name="Normal 3" xfId="20" xr:uid="{00000000-0005-0000-0000-000017000000}"/>
    <cellStyle name="Normal 3 2" xfId="32" xr:uid="{00000000-0005-0000-0000-000018000000}"/>
    <cellStyle name="Normal 3 3" xfId="33" xr:uid="{00000000-0005-0000-0000-000019000000}"/>
    <cellStyle name="Normal 3 4" xfId="35" xr:uid="{00000000-0005-0000-0000-00001A000000}"/>
    <cellStyle name="Normal 4" xfId="34" xr:uid="{00000000-0005-0000-0000-00001B000000}"/>
    <cellStyle name="Normal_2.1." xfId="36" xr:uid="{00000000-0005-0000-0000-00001C000000}"/>
    <cellStyle name="Percent 2" xfId="10" xr:uid="{00000000-0005-0000-0000-00001D000000}"/>
    <cellStyle name="Percent 2 2" xfId="16" xr:uid="{00000000-0005-0000-0000-00001E000000}"/>
    <cellStyle name="Percent 2 3" xfId="24" xr:uid="{00000000-0005-0000-0000-00001F000000}"/>
    <cellStyle name="Percent 3" xfId="11" xr:uid="{00000000-0005-0000-0000-000020000000}"/>
    <cellStyle name="Protsent 2" xfId="5" xr:uid="{00000000-0005-0000-0000-000021000000}"/>
    <cellStyle name="Protsent 2 2" xfId="14" xr:uid="{00000000-0005-0000-0000-000022000000}"/>
    <cellStyle name="Protsent 3" xfId="6" xr:uid="{00000000-0005-0000-0000-000023000000}"/>
    <cellStyle name="Protsent 3 2" xfId="15" xr:uid="{00000000-0005-0000-0000-00002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31589"/>
      <color rgb="FF993300"/>
      <color rgb="FF5C3E32"/>
      <color rgb="FF7A3D00"/>
      <color rgb="FF17BB84"/>
      <color rgb="FFFFCC66"/>
      <color rgb="FFFFCCCC"/>
      <color rgb="FFFFCCFF"/>
      <color rgb="FF66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124"/>
  <sheetViews>
    <sheetView showWhiteSpace="0" topLeftCell="A28" zoomScale="70" zoomScaleNormal="70" workbookViewId="0">
      <selection activeCell="A120" sqref="A120:XFD123"/>
    </sheetView>
  </sheetViews>
  <sheetFormatPr defaultColWidth="10.625" defaultRowHeight="15" x14ac:dyDescent="0.25"/>
  <cols>
    <col min="1" max="1" width="4.625" style="12" customWidth="1"/>
    <col min="2" max="2" width="15.625" style="12" customWidth="1"/>
    <col min="3" max="6" width="13.125" style="12" bestFit="1" customWidth="1"/>
    <col min="7" max="8" width="5" style="12" bestFit="1" customWidth="1"/>
    <col min="9" max="9" width="5.5" style="12" bestFit="1" customWidth="1"/>
    <col min="10" max="10" width="5.125" style="12" bestFit="1" customWidth="1"/>
    <col min="11" max="12" width="10.625" style="12" customWidth="1"/>
    <col min="13" max="13" width="10.625" style="12"/>
    <col min="14" max="14" width="16" style="12" customWidth="1"/>
    <col min="15" max="16384" width="10.625" style="12"/>
  </cols>
  <sheetData>
    <row r="1" spans="1:12" ht="75" customHeight="1" thickBot="1" x14ac:dyDescent="0.3">
      <c r="A1" s="192" t="s">
        <v>71</v>
      </c>
      <c r="B1" s="193"/>
      <c r="C1" s="13" t="s">
        <v>43</v>
      </c>
      <c r="D1" s="13" t="s">
        <v>44</v>
      </c>
      <c r="E1" s="13" t="s">
        <v>45</v>
      </c>
      <c r="F1" s="14" t="s">
        <v>46</v>
      </c>
      <c r="G1" s="194" t="s">
        <v>56</v>
      </c>
      <c r="H1" s="194"/>
      <c r="I1" s="195"/>
      <c r="J1" s="195"/>
      <c r="K1" s="192" t="s">
        <v>79</v>
      </c>
      <c r="L1" s="196"/>
    </row>
    <row r="2" spans="1:12" s="20" customFormat="1" ht="25.35" customHeight="1" thickBot="1" x14ac:dyDescent="0.25">
      <c r="A2" s="15" t="s">
        <v>47</v>
      </c>
      <c r="B2" s="16" t="s">
        <v>26</v>
      </c>
      <c r="C2" s="16" t="s">
        <v>76</v>
      </c>
      <c r="D2" s="16" t="s">
        <v>76</v>
      </c>
      <c r="E2" s="16" t="s">
        <v>76</v>
      </c>
      <c r="F2" s="16" t="s">
        <v>76</v>
      </c>
      <c r="G2" s="17" t="s">
        <v>58</v>
      </c>
      <c r="H2" s="17" t="s">
        <v>59</v>
      </c>
      <c r="I2" s="17" t="s">
        <v>60</v>
      </c>
      <c r="J2" s="17" t="s">
        <v>61</v>
      </c>
      <c r="K2" s="18" t="s">
        <v>62</v>
      </c>
      <c r="L2" s="19" t="s">
        <v>57</v>
      </c>
    </row>
    <row r="3" spans="1:12" s="25" customFormat="1" ht="14.85" customHeight="1" x14ac:dyDescent="0.25">
      <c r="A3" s="21">
        <v>1</v>
      </c>
      <c r="B3" s="78" t="s">
        <v>27</v>
      </c>
      <c r="C3" s="81">
        <v>59.4</v>
      </c>
      <c r="D3" s="82">
        <v>23.6</v>
      </c>
      <c r="E3" s="82">
        <v>4.7</v>
      </c>
      <c r="F3" s="83">
        <v>2.4</v>
      </c>
      <c r="G3" s="22">
        <v>25</v>
      </c>
      <c r="H3" s="22">
        <v>25</v>
      </c>
      <c r="I3" s="22">
        <v>25</v>
      </c>
      <c r="J3" s="22">
        <v>25</v>
      </c>
      <c r="K3" s="23">
        <f t="shared" ref="K3:K11" si="0">((C3*G$3)+(D3*H$3)+(E3*I$3)+(F3*J$3))/SUM(G$3,H$3,I$3,J$3)</f>
        <v>22.524999999999999</v>
      </c>
      <c r="L3" s="24">
        <f t="shared" ref="L3:L30" si="1">RANK(K3,K$3:K$30)</f>
        <v>24</v>
      </c>
    </row>
    <row r="4" spans="1:12" s="25" customFormat="1" ht="14.85" customHeight="1" x14ac:dyDescent="0.25">
      <c r="A4" s="26">
        <v>2</v>
      </c>
      <c r="B4" s="79" t="s">
        <v>17</v>
      </c>
      <c r="C4" s="84">
        <v>64.900000000000006</v>
      </c>
      <c r="D4" s="85">
        <v>35.299999999999997</v>
      </c>
      <c r="E4" s="85">
        <v>8.6999999999999993</v>
      </c>
      <c r="F4" s="86">
        <v>2.8</v>
      </c>
      <c r="G4" s="12"/>
      <c r="H4" s="12"/>
      <c r="I4" s="29" t="s">
        <v>63</v>
      </c>
      <c r="J4" s="29">
        <v>100</v>
      </c>
      <c r="K4" s="27">
        <f t="shared" si="0"/>
        <v>27.925000000000001</v>
      </c>
      <c r="L4" s="28">
        <f t="shared" si="1"/>
        <v>15</v>
      </c>
    </row>
    <row r="5" spans="1:12" s="25" customFormat="1" ht="14.85" customHeight="1" x14ac:dyDescent="0.25">
      <c r="A5" s="26">
        <v>3</v>
      </c>
      <c r="B5" s="79" t="s">
        <v>18</v>
      </c>
      <c r="C5" s="84">
        <v>76.900000000000006</v>
      </c>
      <c r="D5" s="85">
        <v>32.200000000000003</v>
      </c>
      <c r="E5" s="85">
        <v>9.1</v>
      </c>
      <c r="F5" s="86">
        <v>4.5</v>
      </c>
      <c r="G5" s="12"/>
      <c r="H5" s="12"/>
      <c r="K5" s="27">
        <f t="shared" si="0"/>
        <v>30.675000000000004</v>
      </c>
      <c r="L5" s="28">
        <f t="shared" si="1"/>
        <v>13</v>
      </c>
    </row>
    <row r="6" spans="1:12" s="25" customFormat="1" ht="14.85" customHeight="1" x14ac:dyDescent="0.25">
      <c r="A6" s="26">
        <v>4</v>
      </c>
      <c r="B6" s="79" t="s">
        <v>19</v>
      </c>
      <c r="C6" s="84">
        <v>78.2</v>
      </c>
      <c r="D6" s="85">
        <v>47.5</v>
      </c>
      <c r="E6" s="85">
        <v>15.9</v>
      </c>
      <c r="F6" s="86">
        <v>6.7</v>
      </c>
      <c r="G6" s="12"/>
      <c r="H6" s="12"/>
      <c r="I6" s="12"/>
      <c r="J6" s="12"/>
      <c r="K6" s="27">
        <f t="shared" si="0"/>
        <v>37.075000000000003</v>
      </c>
      <c r="L6" s="28">
        <f t="shared" si="1"/>
        <v>5</v>
      </c>
    </row>
    <row r="7" spans="1:12" s="25" customFormat="1" ht="14.85" customHeight="1" x14ac:dyDescent="0.25">
      <c r="A7" s="26">
        <v>5</v>
      </c>
      <c r="B7" s="79" t="s">
        <v>16</v>
      </c>
      <c r="C7" s="84">
        <v>77.2</v>
      </c>
      <c r="D7" s="85">
        <v>52.6</v>
      </c>
      <c r="E7" s="85">
        <v>13.8</v>
      </c>
      <c r="F7" s="86">
        <v>5.9</v>
      </c>
      <c r="G7" s="12"/>
      <c r="H7" s="12"/>
      <c r="I7" s="12"/>
      <c r="J7" s="12"/>
      <c r="K7" s="27">
        <f t="shared" si="0"/>
        <v>37.375</v>
      </c>
      <c r="L7" s="28">
        <f t="shared" si="1"/>
        <v>4</v>
      </c>
    </row>
    <row r="8" spans="1:12" s="25" customFormat="1" ht="14.85" customHeight="1" x14ac:dyDescent="0.25">
      <c r="A8" s="26">
        <v>6</v>
      </c>
      <c r="B8" s="79" t="s">
        <v>20</v>
      </c>
      <c r="C8" s="84">
        <v>74.2</v>
      </c>
      <c r="D8" s="85">
        <v>53</v>
      </c>
      <c r="E8" s="85">
        <v>26.5</v>
      </c>
      <c r="F8" s="86">
        <v>13.5</v>
      </c>
      <c r="G8" s="12"/>
      <c r="H8" s="12"/>
      <c r="I8" s="12"/>
      <c r="J8" s="12"/>
      <c r="K8" s="27">
        <f t="shared" si="0"/>
        <v>41.8</v>
      </c>
      <c r="L8" s="28">
        <f t="shared" si="1"/>
        <v>2</v>
      </c>
    </row>
    <row r="9" spans="1:12" s="25" customFormat="1" ht="14.85" customHeight="1" x14ac:dyDescent="0.25">
      <c r="A9" s="26">
        <v>7</v>
      </c>
      <c r="B9" s="79" t="s">
        <v>21</v>
      </c>
      <c r="C9" s="84">
        <v>61.2</v>
      </c>
      <c r="D9" s="85">
        <v>43</v>
      </c>
      <c r="E9" s="85">
        <v>17.8</v>
      </c>
      <c r="F9" s="86">
        <v>8.3000000000000007</v>
      </c>
      <c r="G9" s="12"/>
      <c r="H9" s="12"/>
      <c r="I9" s="30"/>
      <c r="J9" s="30"/>
      <c r="K9" s="27">
        <f t="shared" si="0"/>
        <v>32.575000000000003</v>
      </c>
      <c r="L9" s="28">
        <f t="shared" si="1"/>
        <v>9</v>
      </c>
    </row>
    <row r="10" spans="1:12" s="25" customFormat="1" ht="14.85" customHeight="1" x14ac:dyDescent="0.25">
      <c r="A10" s="26">
        <v>8</v>
      </c>
      <c r="B10" s="79" t="s">
        <v>22</v>
      </c>
      <c r="C10" s="84">
        <v>43.9</v>
      </c>
      <c r="D10" s="85">
        <v>24.1</v>
      </c>
      <c r="E10" s="85">
        <v>6.5</v>
      </c>
      <c r="F10" s="86">
        <v>2.1</v>
      </c>
      <c r="G10" s="12"/>
      <c r="H10" s="12"/>
      <c r="I10" s="12"/>
      <c r="J10" s="12"/>
      <c r="K10" s="27">
        <f t="shared" si="0"/>
        <v>19.149999999999999</v>
      </c>
      <c r="L10" s="28">
        <f t="shared" si="1"/>
        <v>28</v>
      </c>
    </row>
    <row r="11" spans="1:12" s="25" customFormat="1" ht="14.85" customHeight="1" x14ac:dyDescent="0.25">
      <c r="A11" s="26">
        <v>9</v>
      </c>
      <c r="B11" s="79" t="s">
        <v>23</v>
      </c>
      <c r="C11" s="84">
        <v>54</v>
      </c>
      <c r="D11" s="85">
        <v>33</v>
      </c>
      <c r="E11" s="85">
        <v>4.3</v>
      </c>
      <c r="F11" s="86">
        <v>1.1000000000000001</v>
      </c>
      <c r="G11" s="12"/>
      <c r="H11" s="12"/>
      <c r="I11" s="12"/>
      <c r="J11" s="12"/>
      <c r="K11" s="27">
        <f t="shared" si="0"/>
        <v>23.1</v>
      </c>
      <c r="L11" s="28">
        <f t="shared" si="1"/>
        <v>21</v>
      </c>
    </row>
    <row r="12" spans="1:12" s="25" customFormat="1" ht="14.85" customHeight="1" x14ac:dyDescent="0.25">
      <c r="A12" s="26">
        <v>10</v>
      </c>
      <c r="B12" s="79" t="s">
        <v>24</v>
      </c>
      <c r="C12" s="84">
        <v>67.900000000000006</v>
      </c>
      <c r="D12" s="85">
        <v>25.3</v>
      </c>
      <c r="E12" s="85">
        <v>5.6</v>
      </c>
      <c r="F12" s="86">
        <v>2</v>
      </c>
      <c r="G12" s="12"/>
      <c r="H12" s="12"/>
      <c r="I12" s="12"/>
      <c r="J12" s="12"/>
      <c r="K12" s="27">
        <f t="shared" ref="K12:K30" si="2">((C12*G$3)+(D12*H$3)+(E12*I$3)+(F12*J$3))/SUM(G$3,H$3,I$3,J$3)</f>
        <v>25.2</v>
      </c>
      <c r="L12" s="28">
        <f t="shared" si="1"/>
        <v>18</v>
      </c>
    </row>
    <row r="13" spans="1:12" s="25" customFormat="1" ht="14.85" customHeight="1" x14ac:dyDescent="0.25">
      <c r="A13" s="26">
        <v>11</v>
      </c>
      <c r="B13" s="79" t="s">
        <v>54</v>
      </c>
      <c r="C13" s="84">
        <v>47.6</v>
      </c>
      <c r="D13" s="85">
        <v>23.9</v>
      </c>
      <c r="E13" s="85">
        <v>6.2</v>
      </c>
      <c r="F13" s="86">
        <v>3.2</v>
      </c>
      <c r="G13" s="12"/>
      <c r="H13" s="12"/>
      <c r="I13" s="12"/>
      <c r="J13" s="12"/>
      <c r="K13" s="27">
        <f t="shared" si="2"/>
        <v>20.225000000000001</v>
      </c>
      <c r="L13" s="28">
        <f t="shared" si="1"/>
        <v>27</v>
      </c>
    </row>
    <row r="14" spans="1:12" s="25" customFormat="1" ht="14.85" customHeight="1" x14ac:dyDescent="0.25">
      <c r="A14" s="26">
        <v>12</v>
      </c>
      <c r="B14" s="79" t="s">
        <v>25</v>
      </c>
      <c r="C14" s="84">
        <v>60.1</v>
      </c>
      <c r="D14" s="85">
        <v>31.1</v>
      </c>
      <c r="E14" s="85">
        <v>8.3000000000000007</v>
      </c>
      <c r="F14" s="86">
        <v>3.9</v>
      </c>
      <c r="G14" s="12"/>
      <c r="H14" s="12"/>
      <c r="I14" s="12"/>
      <c r="J14" s="12"/>
      <c r="K14" s="27">
        <f t="shared" si="2"/>
        <v>25.85</v>
      </c>
      <c r="L14" s="28">
        <f t="shared" si="1"/>
        <v>16</v>
      </c>
    </row>
    <row r="15" spans="1:12" s="25" customFormat="1" ht="14.85" customHeight="1" x14ac:dyDescent="0.25">
      <c r="A15" s="26">
        <v>13</v>
      </c>
      <c r="B15" s="79" t="s">
        <v>0</v>
      </c>
      <c r="C15" s="84">
        <v>57.9</v>
      </c>
      <c r="D15" s="85">
        <v>35.299999999999997</v>
      </c>
      <c r="E15" s="85">
        <v>11.3</v>
      </c>
      <c r="F15" s="86">
        <v>8.8000000000000007</v>
      </c>
      <c r="G15" s="12"/>
      <c r="H15" s="12"/>
      <c r="I15" s="12"/>
      <c r="J15" s="12"/>
      <c r="K15" s="27">
        <f t="shared" si="2"/>
        <v>28.324999999999999</v>
      </c>
      <c r="L15" s="28">
        <f t="shared" si="1"/>
        <v>14</v>
      </c>
    </row>
    <row r="16" spans="1:12" s="25" customFormat="1" ht="14.85" customHeight="1" x14ac:dyDescent="0.25">
      <c r="A16" s="26">
        <v>14</v>
      </c>
      <c r="B16" s="79" t="s">
        <v>1</v>
      </c>
      <c r="C16" s="84">
        <v>69.900000000000006</v>
      </c>
      <c r="D16" s="85">
        <v>40.6</v>
      </c>
      <c r="E16" s="85">
        <v>15.9</v>
      </c>
      <c r="F16" s="86">
        <v>10.1</v>
      </c>
      <c r="G16" s="12"/>
      <c r="H16" s="12"/>
      <c r="I16" s="12"/>
      <c r="J16" s="12"/>
      <c r="K16" s="27">
        <f t="shared" si="2"/>
        <v>34.125</v>
      </c>
      <c r="L16" s="28">
        <f t="shared" si="1"/>
        <v>8</v>
      </c>
    </row>
    <row r="17" spans="1:12" s="25" customFormat="1" ht="14.85" customHeight="1" x14ac:dyDescent="0.25">
      <c r="A17" s="26">
        <v>15</v>
      </c>
      <c r="B17" s="79" t="s">
        <v>2</v>
      </c>
      <c r="C17" s="84">
        <v>69</v>
      </c>
      <c r="D17" s="85">
        <v>40.9</v>
      </c>
      <c r="E17" s="85">
        <v>14.1</v>
      </c>
      <c r="F17" s="86">
        <v>5.3</v>
      </c>
      <c r="G17" s="12"/>
      <c r="H17" s="12"/>
      <c r="I17" s="12"/>
      <c r="J17" s="12"/>
      <c r="K17" s="27">
        <f t="shared" si="2"/>
        <v>32.325000000000003</v>
      </c>
      <c r="L17" s="28">
        <f t="shared" si="1"/>
        <v>10</v>
      </c>
    </row>
    <row r="18" spans="1:12" s="25" customFormat="1" ht="14.85" customHeight="1" x14ac:dyDescent="0.25">
      <c r="A18" s="26">
        <v>16</v>
      </c>
      <c r="B18" s="79" t="s">
        <v>3</v>
      </c>
      <c r="C18" s="84">
        <v>58.1</v>
      </c>
      <c r="D18" s="85">
        <v>23.1</v>
      </c>
      <c r="E18" s="85">
        <v>7.1</v>
      </c>
      <c r="F18" s="86">
        <v>3.6</v>
      </c>
      <c r="G18" s="12"/>
      <c r="H18" s="12"/>
      <c r="I18" s="12"/>
      <c r="J18" s="12"/>
      <c r="K18" s="27">
        <f t="shared" si="2"/>
        <v>22.975000000000001</v>
      </c>
      <c r="L18" s="28">
        <f t="shared" si="1"/>
        <v>23</v>
      </c>
    </row>
    <row r="19" spans="1:12" s="25" customFormat="1" ht="14.85" customHeight="1" x14ac:dyDescent="0.25">
      <c r="A19" s="26">
        <v>17</v>
      </c>
      <c r="B19" s="79" t="s">
        <v>4</v>
      </c>
      <c r="C19" s="84">
        <v>63.2</v>
      </c>
      <c r="D19" s="85">
        <v>19.399999999999999</v>
      </c>
      <c r="E19" s="85">
        <v>4.3</v>
      </c>
      <c r="F19" s="86">
        <v>1.8</v>
      </c>
      <c r="G19" s="12"/>
      <c r="H19" s="12"/>
      <c r="I19" s="12"/>
      <c r="J19" s="12"/>
      <c r="K19" s="27">
        <f t="shared" si="2"/>
        <v>22.175000000000001</v>
      </c>
      <c r="L19" s="28">
        <f t="shared" si="1"/>
        <v>25</v>
      </c>
    </row>
    <row r="20" spans="1:12" s="25" customFormat="1" ht="14.85" customHeight="1" x14ac:dyDescent="0.25">
      <c r="A20" s="26">
        <v>18</v>
      </c>
      <c r="B20" s="79" t="s">
        <v>5</v>
      </c>
      <c r="C20" s="84">
        <v>54.3</v>
      </c>
      <c r="D20" s="85">
        <v>23.9</v>
      </c>
      <c r="E20" s="85">
        <v>9.5</v>
      </c>
      <c r="F20" s="86">
        <v>4.5</v>
      </c>
      <c r="G20" s="12"/>
      <c r="H20" s="12"/>
      <c r="I20" s="12"/>
      <c r="J20" s="12"/>
      <c r="K20" s="27">
        <f t="shared" si="2"/>
        <v>23.05</v>
      </c>
      <c r="L20" s="28">
        <f t="shared" si="1"/>
        <v>22</v>
      </c>
    </row>
    <row r="21" spans="1:12" s="25" customFormat="1" ht="14.85" customHeight="1" x14ac:dyDescent="0.25">
      <c r="A21" s="26">
        <v>19</v>
      </c>
      <c r="B21" s="79" t="s">
        <v>6</v>
      </c>
      <c r="C21" s="84">
        <v>70.8</v>
      </c>
      <c r="D21" s="85">
        <v>47.9</v>
      </c>
      <c r="E21" s="85">
        <v>14.7</v>
      </c>
      <c r="F21" s="86">
        <v>5.7</v>
      </c>
      <c r="G21" s="12"/>
      <c r="H21" s="12"/>
      <c r="I21" s="12"/>
      <c r="J21" s="12"/>
      <c r="K21" s="27">
        <f t="shared" si="2"/>
        <v>34.774999999999999</v>
      </c>
      <c r="L21" s="28">
        <f t="shared" si="1"/>
        <v>6</v>
      </c>
    </row>
    <row r="22" spans="1:12" s="25" customFormat="1" ht="14.85" customHeight="1" x14ac:dyDescent="0.25">
      <c r="A22" s="26">
        <v>20</v>
      </c>
      <c r="B22" s="79" t="s">
        <v>7</v>
      </c>
      <c r="C22" s="84">
        <v>63.1</v>
      </c>
      <c r="D22" s="85">
        <v>23.3</v>
      </c>
      <c r="E22" s="85">
        <v>10.199999999999999</v>
      </c>
      <c r="F22" s="86">
        <v>4.7</v>
      </c>
      <c r="G22" s="12"/>
      <c r="H22" s="12"/>
      <c r="I22" s="12"/>
      <c r="J22" s="12"/>
      <c r="K22" s="27">
        <f t="shared" si="2"/>
        <v>25.324999999999999</v>
      </c>
      <c r="L22" s="28">
        <f t="shared" si="1"/>
        <v>17</v>
      </c>
    </row>
    <row r="23" spans="1:12" s="25" customFormat="1" ht="14.85" customHeight="1" x14ac:dyDescent="0.25">
      <c r="A23" s="26">
        <v>21</v>
      </c>
      <c r="B23" s="79" t="s">
        <v>8</v>
      </c>
      <c r="C23" s="84">
        <v>57.2</v>
      </c>
      <c r="D23" s="85">
        <v>26.3</v>
      </c>
      <c r="E23" s="85">
        <v>9.6999999999999993</v>
      </c>
      <c r="F23" s="86">
        <v>4</v>
      </c>
      <c r="G23" s="12"/>
      <c r="H23" s="12"/>
      <c r="I23" s="12"/>
      <c r="J23" s="12"/>
      <c r="K23" s="27">
        <f t="shared" si="2"/>
        <v>24.3</v>
      </c>
      <c r="L23" s="28">
        <f t="shared" si="1"/>
        <v>19</v>
      </c>
    </row>
    <row r="24" spans="1:12" s="25" customFormat="1" ht="14.85" customHeight="1" x14ac:dyDescent="0.25">
      <c r="A24" s="26">
        <v>22</v>
      </c>
      <c r="B24" s="79" t="s">
        <v>9</v>
      </c>
      <c r="C24" s="84">
        <v>57.8</v>
      </c>
      <c r="D24" s="85">
        <v>37.1</v>
      </c>
      <c r="E24" s="85">
        <v>18.600000000000001</v>
      </c>
      <c r="F24" s="86">
        <v>13.3</v>
      </c>
      <c r="G24" s="12"/>
      <c r="H24" s="12"/>
      <c r="I24" s="12"/>
      <c r="J24" s="12"/>
      <c r="K24" s="27">
        <f t="shared" si="2"/>
        <v>31.7</v>
      </c>
      <c r="L24" s="28">
        <f t="shared" si="1"/>
        <v>11</v>
      </c>
    </row>
    <row r="25" spans="1:12" s="25" customFormat="1" ht="14.85" customHeight="1" x14ac:dyDescent="0.25">
      <c r="A25" s="26">
        <v>23</v>
      </c>
      <c r="B25" s="79" t="s">
        <v>10</v>
      </c>
      <c r="C25" s="84">
        <v>54.9</v>
      </c>
      <c r="D25" s="85">
        <v>30.3</v>
      </c>
      <c r="E25" s="85">
        <v>21.1</v>
      </c>
      <c r="F25" s="86">
        <v>19.2</v>
      </c>
      <c r="G25" s="12"/>
      <c r="H25" s="12"/>
      <c r="I25" s="12"/>
      <c r="J25" s="12"/>
      <c r="K25" s="27">
        <f t="shared" si="2"/>
        <v>31.375</v>
      </c>
      <c r="L25" s="28">
        <f t="shared" si="1"/>
        <v>12</v>
      </c>
    </row>
    <row r="26" spans="1:12" s="25" customFormat="1" ht="14.85" customHeight="1" x14ac:dyDescent="0.25">
      <c r="A26" s="26">
        <v>24</v>
      </c>
      <c r="B26" s="79" t="s">
        <v>11</v>
      </c>
      <c r="C26" s="84">
        <v>50.4</v>
      </c>
      <c r="D26" s="85">
        <v>18.899999999999999</v>
      </c>
      <c r="E26" s="85">
        <v>9.9</v>
      </c>
      <c r="F26" s="86">
        <v>7.8</v>
      </c>
      <c r="G26" s="12"/>
      <c r="H26" s="12"/>
      <c r="I26" s="12"/>
      <c r="J26" s="12"/>
      <c r="K26" s="27">
        <f t="shared" si="2"/>
        <v>21.75</v>
      </c>
      <c r="L26" s="28">
        <f t="shared" si="1"/>
        <v>26</v>
      </c>
    </row>
    <row r="27" spans="1:12" s="25" customFormat="1" ht="14.85" customHeight="1" x14ac:dyDescent="0.25">
      <c r="A27" s="26">
        <v>25</v>
      </c>
      <c r="B27" s="79" t="s">
        <v>12</v>
      </c>
      <c r="C27" s="84">
        <v>66.099999999999994</v>
      </c>
      <c r="D27" s="85">
        <v>21.1</v>
      </c>
      <c r="E27" s="85">
        <v>4.2</v>
      </c>
      <c r="F27" s="86">
        <v>1.6</v>
      </c>
      <c r="G27" s="12"/>
      <c r="H27" s="12"/>
      <c r="I27" s="12"/>
      <c r="J27" s="12"/>
      <c r="K27" s="27">
        <f t="shared" si="2"/>
        <v>23.25</v>
      </c>
      <c r="L27" s="28">
        <f t="shared" si="1"/>
        <v>20</v>
      </c>
    </row>
    <row r="28" spans="1:12" s="25" customFormat="1" ht="14.85" customHeight="1" x14ac:dyDescent="0.25">
      <c r="A28" s="26">
        <v>26</v>
      </c>
      <c r="B28" s="79" t="s">
        <v>13</v>
      </c>
      <c r="C28" s="84">
        <v>74.099999999999994</v>
      </c>
      <c r="D28" s="85">
        <v>44.3</v>
      </c>
      <c r="E28" s="85">
        <v>13.1</v>
      </c>
      <c r="F28" s="86">
        <v>5.6</v>
      </c>
      <c r="G28" s="12"/>
      <c r="H28" s="12"/>
      <c r="I28" s="12"/>
      <c r="J28" s="12"/>
      <c r="K28" s="27">
        <f t="shared" si="2"/>
        <v>34.274999999999999</v>
      </c>
      <c r="L28" s="28">
        <f t="shared" si="1"/>
        <v>7</v>
      </c>
    </row>
    <row r="29" spans="1:12" s="25" customFormat="1" ht="14.85" customHeight="1" x14ac:dyDescent="0.25">
      <c r="A29" s="26">
        <v>27</v>
      </c>
      <c r="B29" s="79" t="s">
        <v>14</v>
      </c>
      <c r="C29" s="84">
        <v>81.900000000000006</v>
      </c>
      <c r="D29" s="85">
        <v>66</v>
      </c>
      <c r="E29" s="85">
        <v>21</v>
      </c>
      <c r="F29" s="86">
        <v>10.5</v>
      </c>
      <c r="G29" s="12"/>
      <c r="H29" s="12"/>
      <c r="I29" s="12"/>
      <c r="J29" s="12"/>
      <c r="K29" s="27">
        <f t="shared" si="2"/>
        <v>44.85</v>
      </c>
      <c r="L29" s="28">
        <f t="shared" si="1"/>
        <v>1</v>
      </c>
    </row>
    <row r="30" spans="1:12" s="25" customFormat="1" ht="14.85" customHeight="1" thickBot="1" x14ac:dyDescent="0.3">
      <c r="A30" s="31">
        <v>28</v>
      </c>
      <c r="B30" s="80" t="s">
        <v>15</v>
      </c>
      <c r="C30" s="87">
        <v>72.7</v>
      </c>
      <c r="D30" s="88">
        <v>48.2</v>
      </c>
      <c r="E30" s="88">
        <v>20.7</v>
      </c>
      <c r="F30" s="89">
        <v>9.4</v>
      </c>
      <c r="G30" s="12"/>
      <c r="H30" s="12"/>
      <c r="I30" s="12"/>
      <c r="J30" s="12"/>
      <c r="K30" s="32">
        <f t="shared" si="2"/>
        <v>37.75</v>
      </c>
      <c r="L30" s="33">
        <f t="shared" si="1"/>
        <v>3</v>
      </c>
    </row>
    <row r="31" spans="1:12" s="25" customFormat="1" ht="14.85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1:12" s="25" customFormat="1" ht="14.85" customHeight="1" x14ac:dyDescent="0.25">
      <c r="A32" s="12"/>
      <c r="B32" s="12" t="s">
        <v>67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</row>
    <row r="33" spans="1:14" s="25" customFormat="1" x14ac:dyDescent="0.25">
      <c r="A33" s="12"/>
      <c r="B33" s="34" t="s">
        <v>28</v>
      </c>
      <c r="C33" s="5">
        <f>AVERAGE(C3:C30)</f>
        <v>63.817857142857136</v>
      </c>
      <c r="D33" s="5">
        <f>AVERAGE(D3:D30)</f>
        <v>34.685714285714283</v>
      </c>
      <c r="E33" s="5">
        <f>AVERAGE(E3:E30)</f>
        <v>11.885714285714284</v>
      </c>
      <c r="F33" s="5">
        <f>AVERAGE(F3:F30)</f>
        <v>6.1535714285714276</v>
      </c>
      <c r="G33" s="12"/>
      <c r="H33" s="12"/>
      <c r="I33" s="12"/>
      <c r="J33" s="12"/>
      <c r="K33" s="5">
        <f>AVERAGE(K3:K30)</f>
        <v>29.13571428571429</v>
      </c>
      <c r="L33" s="12"/>
    </row>
    <row r="34" spans="1:14" s="25" customFormat="1" x14ac:dyDescent="0.25">
      <c r="A34" s="12"/>
      <c r="B34" s="34" t="s">
        <v>32</v>
      </c>
      <c r="C34" s="5">
        <f>STDEV(C3:C30)</f>
        <v>9.8266098887033682</v>
      </c>
      <c r="D34" s="5">
        <f>STDEV(D3:D30)</f>
        <v>12.169382171411273</v>
      </c>
      <c r="E34" s="5">
        <f>STDEV(E3:E30)</f>
        <v>6.0473265771048625</v>
      </c>
      <c r="F34" s="5">
        <f>STDEV(F3:F30)</f>
        <v>4.2729538870241663</v>
      </c>
      <c r="G34" s="12"/>
      <c r="H34" s="12"/>
      <c r="I34" s="12"/>
      <c r="J34" s="12"/>
      <c r="K34" s="5">
        <f>STDEV(K3:K30)</f>
        <v>6.8575635067184768</v>
      </c>
      <c r="L34" s="12"/>
    </row>
    <row r="35" spans="1:14" s="25" customFormat="1" x14ac:dyDescent="0.25">
      <c r="A35" s="12"/>
      <c r="B35" s="34" t="s">
        <v>29</v>
      </c>
      <c r="C35" s="35">
        <f>COUNT(C3:C30)</f>
        <v>28</v>
      </c>
      <c r="D35" s="35">
        <f>COUNT(D3:D30)</f>
        <v>28</v>
      </c>
      <c r="E35" s="35">
        <f>COUNT(E3:E30)</f>
        <v>28</v>
      </c>
      <c r="F35" s="35">
        <f>COUNT(F3:F30)</f>
        <v>28</v>
      </c>
      <c r="G35" s="12"/>
      <c r="H35" s="12"/>
      <c r="I35" s="12"/>
      <c r="J35" s="12"/>
      <c r="K35" s="35">
        <f>COUNT(K3:K30)</f>
        <v>28</v>
      </c>
      <c r="L35" s="12"/>
    </row>
    <row r="36" spans="1:14" s="25" customFormat="1" x14ac:dyDescent="0.25">
      <c r="A36" s="12"/>
      <c r="B36" s="34" t="s">
        <v>30</v>
      </c>
      <c r="C36" s="1">
        <f>MIN(C3:C30)</f>
        <v>43.9</v>
      </c>
      <c r="D36" s="1">
        <f>MIN(D3:D30)</f>
        <v>18.899999999999999</v>
      </c>
      <c r="E36" s="1">
        <f>MIN(E3:E30)</f>
        <v>4.2</v>
      </c>
      <c r="F36" s="1">
        <f>MIN(F3:F30)</f>
        <v>1.1000000000000001</v>
      </c>
      <c r="G36" s="22"/>
      <c r="H36" s="22"/>
      <c r="I36" s="22"/>
      <c r="J36" s="22"/>
      <c r="K36" s="1">
        <f>MIN(K3:K30)</f>
        <v>19.149999999999999</v>
      </c>
      <c r="L36" s="12"/>
    </row>
    <row r="37" spans="1:14" s="25" customFormat="1" x14ac:dyDescent="0.25">
      <c r="A37" s="12"/>
      <c r="B37" s="34" t="s">
        <v>31</v>
      </c>
      <c r="C37" s="1">
        <f>MAX(C3:C30)</f>
        <v>81.900000000000006</v>
      </c>
      <c r="D37" s="1">
        <f>MAX(D3:D30)</f>
        <v>66</v>
      </c>
      <c r="E37" s="1">
        <f>MAX(E3:E30)</f>
        <v>26.5</v>
      </c>
      <c r="F37" s="1">
        <f>MAX(F3:F30)</f>
        <v>19.2</v>
      </c>
      <c r="G37" s="22"/>
      <c r="H37" s="22"/>
      <c r="I37" s="22"/>
      <c r="J37" s="22"/>
      <c r="K37" s="1">
        <f>MAX(K3:K30)</f>
        <v>44.85</v>
      </c>
      <c r="L37" s="12"/>
    </row>
    <row r="38" spans="1:14" s="25" customForma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</row>
    <row r="39" spans="1:14" s="25" customForma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4" s="25" customFormat="1" ht="14.1" customHeight="1" thickBot="1" x14ac:dyDescent="0.3">
      <c r="A40" s="29"/>
      <c r="B40" s="12"/>
      <c r="C40" s="47"/>
      <c r="D40" s="47"/>
      <c r="E40" s="47"/>
      <c r="F40" s="47"/>
      <c r="G40" s="12"/>
      <c r="H40" s="12"/>
      <c r="I40" s="12"/>
      <c r="J40" s="12"/>
      <c r="K40" s="12"/>
      <c r="L40" s="12"/>
    </row>
    <row r="41" spans="1:14" ht="57" customHeight="1" thickBot="1" x14ac:dyDescent="0.3">
      <c r="A41" s="192" t="s">
        <v>72</v>
      </c>
      <c r="B41" s="193"/>
      <c r="C41" s="13" t="s">
        <v>43</v>
      </c>
      <c r="D41" s="13" t="s">
        <v>44</v>
      </c>
      <c r="E41" s="13" t="s">
        <v>45</v>
      </c>
      <c r="F41" s="14" t="s">
        <v>46</v>
      </c>
      <c r="G41" s="194" t="s">
        <v>56</v>
      </c>
      <c r="H41" s="194"/>
      <c r="I41" s="195"/>
      <c r="J41" s="195"/>
      <c r="K41" s="192" t="s">
        <v>79</v>
      </c>
      <c r="L41" s="196"/>
      <c r="N41" s="36" t="s">
        <v>69</v>
      </c>
    </row>
    <row r="42" spans="1:14" s="20" customFormat="1" ht="19.5" customHeight="1" thickBot="1" x14ac:dyDescent="0.25">
      <c r="A42" s="15" t="s">
        <v>47</v>
      </c>
      <c r="B42" s="16" t="s">
        <v>26</v>
      </c>
      <c r="C42" s="16" t="s">
        <v>76</v>
      </c>
      <c r="D42" s="16" t="s">
        <v>76</v>
      </c>
      <c r="E42" s="16" t="s">
        <v>76</v>
      </c>
      <c r="F42" s="19" t="s">
        <v>98</v>
      </c>
      <c r="G42" s="17" t="s">
        <v>58</v>
      </c>
      <c r="H42" s="17" t="s">
        <v>59</v>
      </c>
      <c r="I42" s="17" t="s">
        <v>60</v>
      </c>
      <c r="J42" s="17" t="s">
        <v>61</v>
      </c>
      <c r="K42" s="18" t="s">
        <v>62</v>
      </c>
      <c r="L42" s="19" t="s">
        <v>57</v>
      </c>
      <c r="N42" s="37" t="s">
        <v>74</v>
      </c>
    </row>
    <row r="43" spans="1:14" s="25" customFormat="1" ht="15" customHeight="1" x14ac:dyDescent="0.25">
      <c r="A43" s="21">
        <v>1</v>
      </c>
      <c r="B43" s="78" t="s">
        <v>27</v>
      </c>
      <c r="C43" s="81">
        <v>65.900000000000006</v>
      </c>
      <c r="D43" s="82">
        <v>28.5</v>
      </c>
      <c r="E43" s="82">
        <v>6.7</v>
      </c>
      <c r="F43" s="83">
        <v>3.7</v>
      </c>
      <c r="G43" s="22">
        <v>25</v>
      </c>
      <c r="H43" s="22">
        <v>25</v>
      </c>
      <c r="I43" s="22">
        <v>25</v>
      </c>
      <c r="J43" s="22">
        <v>25</v>
      </c>
      <c r="K43" s="23">
        <f>((C43*G$43)+(D43*H$43)+(E43*I$43)+(F43*J$43))/SUM(G$43,H$43,I$43,J$43)</f>
        <v>26.2</v>
      </c>
      <c r="L43" s="24">
        <f t="shared" ref="L43:L70" si="3">RANK(K43,K$43:K$70)</f>
        <v>25</v>
      </c>
      <c r="N43" s="38">
        <f>K83-K43</f>
        <v>-7.1750000000000007</v>
      </c>
    </row>
    <row r="44" spans="1:14" s="25" customFormat="1" ht="15" customHeight="1" x14ac:dyDescent="0.25">
      <c r="A44" s="26">
        <v>2</v>
      </c>
      <c r="B44" s="79" t="s">
        <v>17</v>
      </c>
      <c r="C44" s="84">
        <v>64.2</v>
      </c>
      <c r="D44" s="85">
        <v>44.5</v>
      </c>
      <c r="E44" s="85">
        <v>12.1</v>
      </c>
      <c r="F44" s="86">
        <v>4.5</v>
      </c>
      <c r="G44" s="12"/>
      <c r="H44" s="12"/>
      <c r="I44" s="29" t="s">
        <v>63</v>
      </c>
      <c r="J44" s="29">
        <v>100</v>
      </c>
      <c r="K44" s="27">
        <f t="shared" ref="K44:K70" si="4">((C44*G$43)+(D44*H$43)+(E44*I$43)+(F44*J$43))/SUM(G$43,H$43,I$43,J$43)</f>
        <v>31.324999999999999</v>
      </c>
      <c r="L44" s="28">
        <f t="shared" si="3"/>
        <v>17</v>
      </c>
      <c r="N44" s="38">
        <f t="shared" ref="N44:N61" si="5">K84-K44</f>
        <v>-6.0841954022988496</v>
      </c>
    </row>
    <row r="45" spans="1:14" s="25" customFormat="1" ht="15" customHeight="1" x14ac:dyDescent="0.25">
      <c r="A45" s="26">
        <v>3</v>
      </c>
      <c r="B45" s="79" t="s">
        <v>18</v>
      </c>
      <c r="C45" s="84">
        <v>84.2</v>
      </c>
      <c r="D45" s="85">
        <v>45.7</v>
      </c>
      <c r="E45" s="85">
        <v>12</v>
      </c>
      <c r="F45" s="86">
        <v>5.9</v>
      </c>
      <c r="G45" s="12"/>
      <c r="H45" s="12"/>
      <c r="K45" s="27">
        <f t="shared" si="4"/>
        <v>36.950000000000003</v>
      </c>
      <c r="L45" s="28">
        <f t="shared" si="3"/>
        <v>10</v>
      </c>
      <c r="N45" s="38">
        <f t="shared" si="5"/>
        <v>-11.975000000000001</v>
      </c>
    </row>
    <row r="46" spans="1:14" s="25" customFormat="1" ht="15" customHeight="1" x14ac:dyDescent="0.25">
      <c r="A46" s="26">
        <v>4</v>
      </c>
      <c r="B46" s="79" t="s">
        <v>19</v>
      </c>
      <c r="C46" s="84">
        <v>81.3</v>
      </c>
      <c r="D46" s="85">
        <v>55.7</v>
      </c>
      <c r="E46" s="85">
        <v>20.100000000000001</v>
      </c>
      <c r="F46" s="86">
        <v>10</v>
      </c>
      <c r="G46" s="12"/>
      <c r="H46" s="12"/>
      <c r="I46" s="12"/>
      <c r="J46" s="12"/>
      <c r="K46" s="27">
        <f t="shared" si="4"/>
        <v>41.774999999999999</v>
      </c>
      <c r="L46" s="28">
        <f t="shared" si="3"/>
        <v>5</v>
      </c>
      <c r="N46" s="38">
        <f t="shared" si="5"/>
        <v>-9.3249999999999957</v>
      </c>
    </row>
    <row r="47" spans="1:14" s="25" customFormat="1" ht="15" customHeight="1" x14ac:dyDescent="0.25">
      <c r="A47" s="26">
        <v>5</v>
      </c>
      <c r="B47" s="79" t="s">
        <v>16</v>
      </c>
      <c r="C47" s="84">
        <v>81.900000000000006</v>
      </c>
      <c r="D47" s="85">
        <v>59.4</v>
      </c>
      <c r="E47" s="85">
        <v>17.600000000000001</v>
      </c>
      <c r="F47" s="86">
        <v>8</v>
      </c>
      <c r="G47" s="12"/>
      <c r="H47" s="12"/>
      <c r="I47" s="12"/>
      <c r="J47" s="12"/>
      <c r="K47" s="27">
        <f t="shared" si="4"/>
        <v>41.725000000000001</v>
      </c>
      <c r="L47" s="28">
        <f t="shared" si="3"/>
        <v>6</v>
      </c>
      <c r="N47" s="38">
        <f t="shared" si="5"/>
        <v>-8.4500000000000028</v>
      </c>
    </row>
    <row r="48" spans="1:14" s="25" customFormat="1" ht="15" customHeight="1" x14ac:dyDescent="0.25">
      <c r="A48" s="26">
        <v>6</v>
      </c>
      <c r="B48" s="79" t="s">
        <v>20</v>
      </c>
      <c r="C48" s="84">
        <v>72</v>
      </c>
      <c r="D48" s="85">
        <v>57.2</v>
      </c>
      <c r="E48" s="85">
        <v>26.7</v>
      </c>
      <c r="F48" s="86">
        <v>19.399999999999999</v>
      </c>
      <c r="G48" s="12"/>
      <c r="H48" s="12"/>
      <c r="I48" s="12"/>
      <c r="J48" s="12"/>
      <c r="K48" s="27">
        <f t="shared" si="4"/>
        <v>43.825000000000003</v>
      </c>
      <c r="L48" s="28">
        <f t="shared" si="3"/>
        <v>2</v>
      </c>
      <c r="N48" s="38">
        <f t="shared" si="5"/>
        <v>-3.2750000000000057</v>
      </c>
    </row>
    <row r="49" spans="1:14" s="25" customFormat="1" ht="15" customHeight="1" x14ac:dyDescent="0.25">
      <c r="A49" s="26">
        <v>7</v>
      </c>
      <c r="B49" s="79" t="s">
        <v>21</v>
      </c>
      <c r="C49" s="84">
        <v>69.3</v>
      </c>
      <c r="D49" s="85">
        <v>51.3</v>
      </c>
      <c r="E49" s="85">
        <v>24.2</v>
      </c>
      <c r="F49" s="86">
        <v>12.3</v>
      </c>
      <c r="G49" s="12"/>
      <c r="H49" s="12"/>
      <c r="I49" s="30"/>
      <c r="J49" s="30"/>
      <c r="K49" s="27">
        <f t="shared" si="4"/>
        <v>39.274999999999999</v>
      </c>
      <c r="L49" s="28">
        <f t="shared" si="3"/>
        <v>7</v>
      </c>
      <c r="N49" s="38">
        <f t="shared" si="5"/>
        <v>-13.349999999999998</v>
      </c>
    </row>
    <row r="50" spans="1:14" s="25" customFormat="1" ht="15" customHeight="1" x14ac:dyDescent="0.25">
      <c r="A50" s="26">
        <v>8</v>
      </c>
      <c r="B50" s="79" t="s">
        <v>22</v>
      </c>
      <c r="C50" s="84">
        <v>57.5</v>
      </c>
      <c r="D50" s="85">
        <v>30.6</v>
      </c>
      <c r="E50" s="85">
        <v>9.1</v>
      </c>
      <c r="F50" s="86">
        <v>3.3</v>
      </c>
      <c r="G50" s="12"/>
      <c r="H50" s="12"/>
      <c r="I50" s="12"/>
      <c r="J50" s="12"/>
      <c r="K50" s="27">
        <f t="shared" si="4"/>
        <v>25.125</v>
      </c>
      <c r="L50" s="28">
        <f t="shared" si="3"/>
        <v>28</v>
      </c>
      <c r="N50" s="38">
        <f t="shared" si="5"/>
        <v>-11.4</v>
      </c>
    </row>
    <row r="51" spans="1:14" s="25" customFormat="1" ht="15" customHeight="1" x14ac:dyDescent="0.25">
      <c r="A51" s="26">
        <v>9</v>
      </c>
      <c r="B51" s="79" t="s">
        <v>23</v>
      </c>
      <c r="C51" s="84">
        <v>61.7</v>
      </c>
      <c r="D51" s="85">
        <v>38.6</v>
      </c>
      <c r="E51" s="85">
        <v>5.3</v>
      </c>
      <c r="F51" s="86">
        <v>1.4</v>
      </c>
      <c r="G51" s="12"/>
      <c r="H51" s="12"/>
      <c r="I51" s="12"/>
      <c r="J51" s="12"/>
      <c r="K51" s="27">
        <f t="shared" si="4"/>
        <v>26.75</v>
      </c>
      <c r="L51" s="28">
        <f t="shared" si="3"/>
        <v>22</v>
      </c>
      <c r="N51" s="38">
        <f t="shared" si="5"/>
        <v>-7.125</v>
      </c>
    </row>
    <row r="52" spans="1:14" s="25" customFormat="1" ht="15" customHeight="1" x14ac:dyDescent="0.25">
      <c r="A52" s="26">
        <v>10</v>
      </c>
      <c r="B52" s="79" t="s">
        <v>24</v>
      </c>
      <c r="C52" s="84">
        <v>71.099999999999994</v>
      </c>
      <c r="D52" s="85">
        <v>25.6</v>
      </c>
      <c r="E52" s="85">
        <v>7.1</v>
      </c>
      <c r="F52" s="86">
        <v>2.6</v>
      </c>
      <c r="G52" s="12"/>
      <c r="H52" s="12"/>
      <c r="I52" s="12"/>
      <c r="J52" s="12"/>
      <c r="K52" s="27">
        <f t="shared" si="4"/>
        <v>26.6</v>
      </c>
      <c r="L52" s="28">
        <f t="shared" si="3"/>
        <v>23</v>
      </c>
      <c r="N52" s="38">
        <f t="shared" si="5"/>
        <v>-2.6750000000000007</v>
      </c>
    </row>
    <row r="53" spans="1:14" s="25" customFormat="1" ht="15" customHeight="1" x14ac:dyDescent="0.25">
      <c r="A53" s="26">
        <v>11</v>
      </c>
      <c r="B53" s="79" t="s">
        <v>54</v>
      </c>
      <c r="C53" s="84">
        <v>58.6</v>
      </c>
      <c r="D53" s="85">
        <v>31.6</v>
      </c>
      <c r="E53" s="85">
        <v>7.4</v>
      </c>
      <c r="F53" s="86">
        <v>4.3</v>
      </c>
      <c r="G53" s="12"/>
      <c r="H53" s="12"/>
      <c r="I53" s="12"/>
      <c r="J53" s="12"/>
      <c r="K53" s="27">
        <f t="shared" ref="K53" si="6">((C53*G$43)+(D53*H$43)+(E53*I$43)+(F53*J$43))/SUM(G$43,H$43,I$43,J$43)</f>
        <v>25.475000000000001</v>
      </c>
      <c r="L53" s="28">
        <f t="shared" si="3"/>
        <v>27</v>
      </c>
      <c r="N53" s="38">
        <f t="shared" si="5"/>
        <v>-10.100000000000001</v>
      </c>
    </row>
    <row r="54" spans="1:14" s="25" customFormat="1" ht="15" customHeight="1" x14ac:dyDescent="0.25">
      <c r="A54" s="26">
        <v>12</v>
      </c>
      <c r="B54" s="79" t="s">
        <v>25</v>
      </c>
      <c r="C54" s="84">
        <v>72.400000000000006</v>
      </c>
      <c r="D54" s="85">
        <v>39.200000000000003</v>
      </c>
      <c r="E54" s="85">
        <v>12.7</v>
      </c>
      <c r="F54" s="86">
        <v>6.3</v>
      </c>
      <c r="G54" s="12"/>
      <c r="H54" s="12"/>
      <c r="I54" s="12"/>
      <c r="J54" s="12"/>
      <c r="K54" s="27">
        <f t="shared" si="4"/>
        <v>32.650000000000006</v>
      </c>
      <c r="L54" s="28">
        <f t="shared" si="3"/>
        <v>16</v>
      </c>
      <c r="N54" s="38">
        <f t="shared" si="5"/>
        <v>-13.125000000000007</v>
      </c>
    </row>
    <row r="55" spans="1:14" s="25" customFormat="1" ht="15" customHeight="1" x14ac:dyDescent="0.25">
      <c r="A55" s="26">
        <v>13</v>
      </c>
      <c r="B55" s="79" t="s">
        <v>0</v>
      </c>
      <c r="C55" s="84">
        <v>70</v>
      </c>
      <c r="D55" s="85">
        <v>43.6</v>
      </c>
      <c r="E55" s="85">
        <v>16.8</v>
      </c>
      <c r="F55" s="86">
        <v>13.5</v>
      </c>
      <c r="G55" s="12"/>
      <c r="H55" s="12"/>
      <c r="I55" s="12"/>
      <c r="J55" s="12"/>
      <c r="K55" s="27">
        <f t="shared" si="4"/>
        <v>35.975000000000001</v>
      </c>
      <c r="L55" s="28">
        <f t="shared" si="3"/>
        <v>11</v>
      </c>
      <c r="N55" s="38">
        <f t="shared" si="5"/>
        <v>-14.950000000000003</v>
      </c>
    </row>
    <row r="56" spans="1:14" s="25" customFormat="1" ht="15" customHeight="1" x14ac:dyDescent="0.25">
      <c r="A56" s="26">
        <v>14</v>
      </c>
      <c r="B56" s="79" t="s">
        <v>1</v>
      </c>
      <c r="C56" s="84">
        <v>69</v>
      </c>
      <c r="D56" s="85">
        <v>40.5</v>
      </c>
      <c r="E56" s="85">
        <v>18.3</v>
      </c>
      <c r="F56" s="86">
        <v>12.3</v>
      </c>
      <c r="G56" s="12"/>
      <c r="H56" s="12"/>
      <c r="I56" s="12"/>
      <c r="J56" s="12"/>
      <c r="K56" s="27">
        <f t="shared" si="4"/>
        <v>35.024999999999999</v>
      </c>
      <c r="L56" s="28">
        <f t="shared" si="3"/>
        <v>12</v>
      </c>
      <c r="N56" s="38">
        <f t="shared" si="5"/>
        <v>-1.3999999999999986</v>
      </c>
    </row>
    <row r="57" spans="1:14" s="25" customFormat="1" ht="15" customHeight="1" x14ac:dyDescent="0.25">
      <c r="A57" s="26">
        <v>15</v>
      </c>
      <c r="B57" s="79" t="s">
        <v>2</v>
      </c>
      <c r="C57" s="84">
        <v>68.8</v>
      </c>
      <c r="D57" s="85">
        <v>45.9</v>
      </c>
      <c r="E57" s="85">
        <v>16.5</v>
      </c>
      <c r="F57" s="86">
        <v>6.2021276595744688</v>
      </c>
      <c r="G57" s="12"/>
      <c r="H57" s="12"/>
      <c r="I57" s="12"/>
      <c r="J57" s="12"/>
      <c r="K57" s="27">
        <f t="shared" si="4"/>
        <v>34.350531914893615</v>
      </c>
      <c r="L57" s="28">
        <f t="shared" si="3"/>
        <v>14</v>
      </c>
      <c r="N57" s="38">
        <f t="shared" si="5"/>
        <v>-3.4164893617021299</v>
      </c>
    </row>
    <row r="58" spans="1:14" s="25" customFormat="1" ht="15" customHeight="1" x14ac:dyDescent="0.25">
      <c r="A58" s="26">
        <v>16</v>
      </c>
      <c r="B58" s="79" t="s">
        <v>3</v>
      </c>
      <c r="C58" s="84">
        <v>65.8</v>
      </c>
      <c r="D58" s="85">
        <v>29.8</v>
      </c>
      <c r="E58" s="85">
        <v>10.7</v>
      </c>
      <c r="F58" s="86">
        <v>5.4253521126760562</v>
      </c>
      <c r="G58" s="12"/>
      <c r="H58" s="12"/>
      <c r="I58" s="12"/>
      <c r="J58" s="12"/>
      <c r="K58" s="27">
        <f t="shared" si="4"/>
        <v>27.931338028169016</v>
      </c>
      <c r="L58" s="28">
        <f t="shared" si="3"/>
        <v>21</v>
      </c>
      <c r="N58" s="38">
        <f t="shared" si="5"/>
        <v>-9.4919440887750746</v>
      </c>
    </row>
    <row r="59" spans="1:14" s="25" customFormat="1" ht="15" customHeight="1" x14ac:dyDescent="0.25">
      <c r="A59" s="26">
        <v>17</v>
      </c>
      <c r="B59" s="79" t="s">
        <v>4</v>
      </c>
      <c r="C59" s="84">
        <v>70.599999999999994</v>
      </c>
      <c r="D59" s="85">
        <v>26.9</v>
      </c>
      <c r="E59" s="85">
        <v>5.5</v>
      </c>
      <c r="F59" s="86">
        <v>2.8</v>
      </c>
      <c r="G59" s="12"/>
      <c r="H59" s="12"/>
      <c r="I59" s="12"/>
      <c r="J59" s="12"/>
      <c r="K59" s="27">
        <f t="shared" si="4"/>
        <v>26.45</v>
      </c>
      <c r="L59" s="28">
        <f t="shared" si="3"/>
        <v>24</v>
      </c>
      <c r="N59" s="38">
        <f t="shared" si="5"/>
        <v>-7.8000000000000007</v>
      </c>
    </row>
    <row r="60" spans="1:14" s="25" customFormat="1" ht="15" customHeight="1" x14ac:dyDescent="0.25">
      <c r="A60" s="26">
        <v>18</v>
      </c>
      <c r="B60" s="79" t="s">
        <v>5</v>
      </c>
      <c r="C60" s="84">
        <v>78.3</v>
      </c>
      <c r="D60" s="85">
        <v>34.299999999999997</v>
      </c>
      <c r="E60" s="85">
        <v>16.7</v>
      </c>
      <c r="F60" s="86">
        <v>7.6</v>
      </c>
      <c r="G60" s="12"/>
      <c r="H60" s="12"/>
      <c r="I60" s="12"/>
      <c r="J60" s="12"/>
      <c r="K60" s="27">
        <f t="shared" si="4"/>
        <v>34.225000000000001</v>
      </c>
      <c r="L60" s="28">
        <f t="shared" si="3"/>
        <v>15</v>
      </c>
      <c r="N60" s="38">
        <f t="shared" si="5"/>
        <v>-22.317105263157895</v>
      </c>
    </row>
    <row r="61" spans="1:14" s="25" customFormat="1" ht="15" customHeight="1" x14ac:dyDescent="0.25">
      <c r="A61" s="26">
        <v>19</v>
      </c>
      <c r="B61" s="79" t="s">
        <v>6</v>
      </c>
      <c r="C61" s="84">
        <v>79.2</v>
      </c>
      <c r="D61" s="85">
        <v>58.6</v>
      </c>
      <c r="E61" s="85">
        <v>21.6</v>
      </c>
      <c r="F61" s="86">
        <v>9.4</v>
      </c>
      <c r="G61" s="12"/>
      <c r="H61" s="12"/>
      <c r="I61" s="12"/>
      <c r="J61" s="12"/>
      <c r="K61" s="27">
        <f t="shared" si="4"/>
        <v>42.2</v>
      </c>
      <c r="L61" s="28">
        <f t="shared" si="3"/>
        <v>4</v>
      </c>
      <c r="N61" s="38">
        <f t="shared" si="5"/>
        <v>-14.700000000000003</v>
      </c>
    </row>
    <row r="62" spans="1:14" s="25" customFormat="1" ht="15" customHeight="1" x14ac:dyDescent="0.25">
      <c r="A62" s="26">
        <v>20</v>
      </c>
      <c r="B62" s="79" t="s">
        <v>7</v>
      </c>
      <c r="C62" s="84">
        <v>72.8</v>
      </c>
      <c r="D62" s="85">
        <v>31.4</v>
      </c>
      <c r="E62" s="85">
        <v>12.6</v>
      </c>
      <c r="F62" s="86">
        <v>6.5</v>
      </c>
      <c r="G62" s="12"/>
      <c r="H62" s="12"/>
      <c r="I62" s="12"/>
      <c r="J62" s="12"/>
      <c r="K62" s="27">
        <f t="shared" si="4"/>
        <v>30.824999999999999</v>
      </c>
      <c r="L62" s="28">
        <f t="shared" si="3"/>
        <v>19</v>
      </c>
      <c r="N62" s="38">
        <f t="shared" ref="N62:N69" si="7">K102-K62</f>
        <v>-10.599999999999998</v>
      </c>
    </row>
    <row r="63" spans="1:14" s="25" customFormat="1" ht="15" customHeight="1" x14ac:dyDescent="0.25">
      <c r="A63" s="26">
        <v>21</v>
      </c>
      <c r="B63" s="79" t="s">
        <v>8</v>
      </c>
      <c r="C63" s="84">
        <v>65.7</v>
      </c>
      <c r="D63" s="85">
        <v>38.799999999999997</v>
      </c>
      <c r="E63" s="85">
        <v>14.5</v>
      </c>
      <c r="F63" s="86">
        <v>5.9</v>
      </c>
      <c r="G63" s="12"/>
      <c r="H63" s="12"/>
      <c r="I63" s="12"/>
      <c r="J63" s="12"/>
      <c r="K63" s="27">
        <f t="shared" si="4"/>
        <v>31.225000000000001</v>
      </c>
      <c r="L63" s="28">
        <f t="shared" si="3"/>
        <v>18</v>
      </c>
      <c r="N63" s="38">
        <f t="shared" si="7"/>
        <v>-12.775000000000002</v>
      </c>
    </row>
    <row r="64" spans="1:14" s="25" customFormat="1" ht="15" customHeight="1" x14ac:dyDescent="0.25">
      <c r="A64" s="26">
        <v>22</v>
      </c>
      <c r="B64" s="79" t="s">
        <v>9</v>
      </c>
      <c r="C64" s="84">
        <v>65.2</v>
      </c>
      <c r="D64" s="85">
        <v>42.4</v>
      </c>
      <c r="E64" s="85">
        <v>24.2</v>
      </c>
      <c r="F64" s="86">
        <v>19.7</v>
      </c>
      <c r="G64" s="12"/>
      <c r="H64" s="12"/>
      <c r="I64" s="12"/>
      <c r="J64" s="12"/>
      <c r="K64" s="27">
        <f t="shared" si="4"/>
        <v>37.875</v>
      </c>
      <c r="L64" s="28">
        <f t="shared" si="3"/>
        <v>8</v>
      </c>
      <c r="N64" s="38">
        <f t="shared" si="7"/>
        <v>-11.399999999999999</v>
      </c>
    </row>
    <row r="65" spans="1:14" s="25" customFormat="1" ht="15" customHeight="1" x14ac:dyDescent="0.25">
      <c r="A65" s="26">
        <v>23</v>
      </c>
      <c r="B65" s="79" t="s">
        <v>10</v>
      </c>
      <c r="C65" s="84">
        <v>65.7</v>
      </c>
      <c r="D65" s="85">
        <v>39</v>
      </c>
      <c r="E65" s="85">
        <v>22.4</v>
      </c>
      <c r="F65" s="86">
        <v>21.1</v>
      </c>
      <c r="G65" s="12"/>
      <c r="H65" s="12"/>
      <c r="I65" s="12"/>
      <c r="J65" s="12"/>
      <c r="K65" s="27">
        <f t="shared" si="4"/>
        <v>37.049999999999997</v>
      </c>
      <c r="L65" s="28">
        <f t="shared" si="3"/>
        <v>9</v>
      </c>
      <c r="N65" s="38">
        <f t="shared" si="7"/>
        <v>-10.599999999999998</v>
      </c>
    </row>
    <row r="66" spans="1:14" s="25" customFormat="1" ht="15" customHeight="1" x14ac:dyDescent="0.25">
      <c r="A66" s="26">
        <v>24</v>
      </c>
      <c r="B66" s="79" t="s">
        <v>11</v>
      </c>
      <c r="C66" s="84">
        <v>57.9</v>
      </c>
      <c r="D66" s="85">
        <v>24.5</v>
      </c>
      <c r="E66" s="85">
        <v>12.5</v>
      </c>
      <c r="F66" s="86">
        <v>8.6</v>
      </c>
      <c r="G66" s="12"/>
      <c r="H66" s="12"/>
      <c r="I66" s="12"/>
      <c r="J66" s="12"/>
      <c r="K66" s="27">
        <f t="shared" si="4"/>
        <v>25.875</v>
      </c>
      <c r="L66" s="28">
        <f t="shared" si="3"/>
        <v>26</v>
      </c>
      <c r="N66" s="38">
        <f t="shared" si="7"/>
        <v>-8.1000000000000014</v>
      </c>
    </row>
    <row r="67" spans="1:14" s="25" customFormat="1" ht="15" customHeight="1" x14ac:dyDescent="0.25">
      <c r="A67" s="26">
        <v>25</v>
      </c>
      <c r="B67" s="79" t="s">
        <v>12</v>
      </c>
      <c r="C67" s="84">
        <v>73</v>
      </c>
      <c r="D67" s="85">
        <v>30.3</v>
      </c>
      <c r="E67" s="85">
        <v>5.7</v>
      </c>
      <c r="F67" s="86">
        <v>2.8</v>
      </c>
      <c r="G67" s="12"/>
      <c r="H67" s="12"/>
      <c r="I67" s="12"/>
      <c r="J67" s="12"/>
      <c r="K67" s="27">
        <f t="shared" si="4"/>
        <v>27.95</v>
      </c>
      <c r="L67" s="28">
        <f t="shared" si="3"/>
        <v>20</v>
      </c>
      <c r="N67" s="38">
        <f t="shared" si="7"/>
        <v>-8.7047619047619023</v>
      </c>
    </row>
    <row r="68" spans="1:14" s="25" customFormat="1" ht="15" customHeight="1" x14ac:dyDescent="0.25">
      <c r="A68" s="26">
        <v>26</v>
      </c>
      <c r="B68" s="79" t="s">
        <v>13</v>
      </c>
      <c r="C68" s="84">
        <v>70.2</v>
      </c>
      <c r="D68" s="85">
        <v>43.5</v>
      </c>
      <c r="E68" s="85">
        <v>16.899999999999999</v>
      </c>
      <c r="F68" s="86">
        <v>8.6</v>
      </c>
      <c r="G68" s="12"/>
      <c r="H68" s="12"/>
      <c r="I68" s="12"/>
      <c r="J68" s="12"/>
      <c r="K68" s="27">
        <f t="shared" si="4"/>
        <v>34.799999999999997</v>
      </c>
      <c r="L68" s="28">
        <f t="shared" si="3"/>
        <v>13</v>
      </c>
      <c r="N68" s="38">
        <f t="shared" si="7"/>
        <v>-0.875</v>
      </c>
    </row>
    <row r="69" spans="1:14" s="25" customFormat="1" ht="15" customHeight="1" x14ac:dyDescent="0.25">
      <c r="A69" s="26">
        <v>27</v>
      </c>
      <c r="B69" s="79" t="s">
        <v>14</v>
      </c>
      <c r="C69" s="84">
        <v>83.9</v>
      </c>
      <c r="D69" s="85">
        <v>68.8</v>
      </c>
      <c r="E69" s="85">
        <v>26.1</v>
      </c>
      <c r="F69" s="86">
        <v>15</v>
      </c>
      <c r="G69" s="12"/>
      <c r="H69" s="12"/>
      <c r="I69" s="12"/>
      <c r="J69" s="12"/>
      <c r="K69" s="27">
        <f t="shared" si="4"/>
        <v>48.45</v>
      </c>
      <c r="L69" s="28">
        <f t="shared" si="3"/>
        <v>1</v>
      </c>
      <c r="N69" s="38">
        <f t="shared" si="7"/>
        <v>-7.1750000000000043</v>
      </c>
    </row>
    <row r="70" spans="1:14" s="25" customFormat="1" ht="15" customHeight="1" thickBot="1" x14ac:dyDescent="0.3">
      <c r="A70" s="31">
        <v>28</v>
      </c>
      <c r="B70" s="80" t="s">
        <v>15</v>
      </c>
      <c r="C70" s="87">
        <v>77.900000000000006</v>
      </c>
      <c r="D70" s="88">
        <v>56.6</v>
      </c>
      <c r="E70" s="88">
        <v>25</v>
      </c>
      <c r="F70" s="89">
        <v>12</v>
      </c>
      <c r="G70" s="12"/>
      <c r="H70" s="12"/>
      <c r="I70" s="12"/>
      <c r="J70" s="12"/>
      <c r="K70" s="32">
        <f t="shared" si="4"/>
        <v>42.875</v>
      </c>
      <c r="L70" s="33">
        <f t="shared" si="3"/>
        <v>3</v>
      </c>
      <c r="N70" s="39">
        <f>K110-K70</f>
        <v>-10.049999999999997</v>
      </c>
    </row>
    <row r="71" spans="1:14" s="25" customFormat="1" ht="15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N71" s="40"/>
    </row>
    <row r="72" spans="1:14" s="25" customFormat="1" ht="15.75" thickBot="1" x14ac:dyDescent="0.3">
      <c r="A72" s="12"/>
      <c r="B72" s="12" t="s">
        <v>67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N72" s="40"/>
    </row>
    <row r="73" spans="1:14" s="25" customFormat="1" ht="15.75" thickBot="1" x14ac:dyDescent="0.3">
      <c r="A73" s="12"/>
      <c r="B73" s="34" t="s">
        <v>28</v>
      </c>
      <c r="C73" s="5">
        <f>AVERAGE(C43:C70)</f>
        <v>70.503571428571448</v>
      </c>
      <c r="D73" s="5">
        <f>AVERAGE(D43:D70)</f>
        <v>41.528571428571418</v>
      </c>
      <c r="E73" s="5">
        <f>AVERAGE(E43:E70)</f>
        <v>15.25</v>
      </c>
      <c r="F73" s="5">
        <f>AVERAGE(F43:F70)</f>
        <v>8.5402671347232317</v>
      </c>
      <c r="G73" s="12"/>
      <c r="H73" s="12"/>
      <c r="I73" s="12"/>
      <c r="J73" s="12"/>
      <c r="K73" s="5">
        <f>AVERAGE(K43:K70)</f>
        <v>33.955602497966531</v>
      </c>
      <c r="L73" s="12"/>
      <c r="N73" s="41">
        <f>K113-K73</f>
        <v>-9.2290891435962941</v>
      </c>
    </row>
    <row r="74" spans="1:14" s="25" customFormat="1" x14ac:dyDescent="0.25">
      <c r="A74" s="12"/>
      <c r="B74" s="34" t="s">
        <v>32</v>
      </c>
      <c r="C74" s="5">
        <f>STDEV(C43:C70)</f>
        <v>7.5369451588850183</v>
      </c>
      <c r="D74" s="5">
        <f>STDEV(D43:D70)</f>
        <v>11.817590690807105</v>
      </c>
      <c r="E74" s="5">
        <f>STDEV(E43:E70)</f>
        <v>6.7487996189171522</v>
      </c>
      <c r="F74" s="5">
        <f>STDEV(F43:F70)</f>
        <v>5.3971812826629328</v>
      </c>
      <c r="G74" s="12"/>
      <c r="H74" s="12"/>
      <c r="I74" s="12"/>
      <c r="J74" s="12"/>
      <c r="K74" s="5">
        <f>STDEV(K43:K70)</f>
        <v>6.6132112832668906</v>
      </c>
      <c r="L74" s="12"/>
    </row>
    <row r="75" spans="1:14" s="25" customFormat="1" x14ac:dyDescent="0.25">
      <c r="A75" s="12"/>
      <c r="B75" s="34" t="s">
        <v>29</v>
      </c>
      <c r="C75" s="35">
        <f>COUNT(C43:C70)</f>
        <v>28</v>
      </c>
      <c r="D75" s="35">
        <f>COUNT(D43:D70)</f>
        <v>28</v>
      </c>
      <c r="E75" s="35">
        <f>COUNT(E43:E70)</f>
        <v>28</v>
      </c>
      <c r="F75" s="35">
        <f>COUNT(F43:F70)</f>
        <v>28</v>
      </c>
      <c r="G75" s="12"/>
      <c r="H75" s="12"/>
      <c r="I75" s="12"/>
      <c r="J75" s="12"/>
      <c r="K75" s="35">
        <f>COUNT(K43:K70)</f>
        <v>28</v>
      </c>
      <c r="L75" s="12"/>
    </row>
    <row r="76" spans="1:14" s="25" customFormat="1" x14ac:dyDescent="0.25">
      <c r="A76" s="12"/>
      <c r="B76" s="34" t="s">
        <v>30</v>
      </c>
      <c r="C76" s="1">
        <f>MIN(C43:C70)</f>
        <v>57.5</v>
      </c>
      <c r="D76" s="1">
        <f>MIN(D43:D70)</f>
        <v>24.5</v>
      </c>
      <c r="E76" s="1">
        <f>MIN(E43:E70)</f>
        <v>5.3</v>
      </c>
      <c r="F76" s="1">
        <f>MIN(F43:F70)</f>
        <v>1.4</v>
      </c>
      <c r="G76" s="22"/>
      <c r="H76" s="22"/>
      <c r="I76" s="22"/>
      <c r="J76" s="22"/>
      <c r="K76" s="1">
        <f>MIN(K43:K70)</f>
        <v>25.125</v>
      </c>
      <c r="L76" s="12"/>
    </row>
    <row r="77" spans="1:14" s="25" customFormat="1" x14ac:dyDescent="0.25">
      <c r="A77" s="12"/>
      <c r="B77" s="34" t="s">
        <v>31</v>
      </c>
      <c r="C77" s="1">
        <f>MAX(C43:C70)</f>
        <v>84.2</v>
      </c>
      <c r="D77" s="1">
        <f>MAX(D43:D70)</f>
        <v>68.8</v>
      </c>
      <c r="E77" s="1">
        <f>MAX(E43:E70)</f>
        <v>26.7</v>
      </c>
      <c r="F77" s="1">
        <f>MAX(F43:F70)</f>
        <v>21.1</v>
      </c>
      <c r="G77" s="22"/>
      <c r="H77" s="22"/>
      <c r="I77" s="22"/>
      <c r="J77" s="22"/>
      <c r="K77" s="1">
        <f>MAX(K43:K70)</f>
        <v>48.45</v>
      </c>
      <c r="L77" s="12"/>
    </row>
    <row r="78" spans="1:14" s="25" customFormat="1" x14ac:dyDescent="0.25">
      <c r="A78" s="12"/>
      <c r="G78" s="12"/>
      <c r="H78" s="12"/>
      <c r="I78" s="12"/>
      <c r="J78" s="12"/>
      <c r="K78" s="12"/>
      <c r="L78" s="12"/>
    </row>
    <row r="79" spans="1:14" s="25" customFormat="1" x14ac:dyDescent="0.25">
      <c r="A79" s="12"/>
      <c r="G79" s="12"/>
      <c r="H79" s="12"/>
      <c r="I79" s="12"/>
      <c r="J79" s="12"/>
      <c r="K79" s="12"/>
      <c r="L79" s="12"/>
    </row>
    <row r="80" spans="1:14" s="25" customFormat="1" ht="15.75" thickBot="1" x14ac:dyDescent="0.3">
      <c r="A80" s="12"/>
      <c r="B80" s="12"/>
      <c r="G80" s="12"/>
      <c r="H80" s="12"/>
      <c r="I80" s="12"/>
      <c r="J80" s="12"/>
      <c r="K80" s="12"/>
      <c r="L80" s="12"/>
    </row>
    <row r="81" spans="1:12" ht="75" customHeight="1" thickBot="1" x14ac:dyDescent="0.3">
      <c r="A81" s="192" t="s">
        <v>73</v>
      </c>
      <c r="B81" s="193"/>
      <c r="C81" s="13" t="s">
        <v>43</v>
      </c>
      <c r="D81" s="13" t="s">
        <v>44</v>
      </c>
      <c r="E81" s="13" t="s">
        <v>45</v>
      </c>
      <c r="F81" s="14" t="s">
        <v>46</v>
      </c>
      <c r="G81" s="194" t="s">
        <v>56</v>
      </c>
      <c r="H81" s="194"/>
      <c r="I81" s="195"/>
      <c r="J81" s="195"/>
      <c r="K81" s="192" t="s">
        <v>79</v>
      </c>
      <c r="L81" s="196"/>
    </row>
    <row r="82" spans="1:12" s="20" customFormat="1" ht="14.85" customHeight="1" thickBot="1" x14ac:dyDescent="0.25">
      <c r="A82" s="15" t="s">
        <v>47</v>
      </c>
      <c r="B82" s="16" t="s">
        <v>26</v>
      </c>
      <c r="C82" s="16" t="s">
        <v>76</v>
      </c>
      <c r="D82" s="16" t="s">
        <v>76</v>
      </c>
      <c r="E82" s="16" t="s">
        <v>99</v>
      </c>
      <c r="F82" s="16" t="s">
        <v>100</v>
      </c>
      <c r="G82" s="17" t="s">
        <v>58</v>
      </c>
      <c r="H82" s="17" t="s">
        <v>59</v>
      </c>
      <c r="I82" s="17" t="s">
        <v>60</v>
      </c>
      <c r="J82" s="17" t="s">
        <v>61</v>
      </c>
      <c r="K82" s="18" t="s">
        <v>62</v>
      </c>
      <c r="L82" s="19" t="s">
        <v>57</v>
      </c>
    </row>
    <row r="83" spans="1:12" s="25" customFormat="1" ht="14.85" customHeight="1" x14ac:dyDescent="0.25">
      <c r="A83" s="21">
        <v>1</v>
      </c>
      <c r="B83" s="78" t="s">
        <v>27</v>
      </c>
      <c r="C83" s="81">
        <v>53.1</v>
      </c>
      <c r="D83" s="82">
        <v>18.899999999999999</v>
      </c>
      <c r="E83" s="82">
        <v>2.8</v>
      </c>
      <c r="F83" s="83">
        <v>1.3</v>
      </c>
      <c r="G83" s="22">
        <v>25</v>
      </c>
      <c r="H83" s="22">
        <v>25</v>
      </c>
      <c r="I83" s="22">
        <v>25</v>
      </c>
      <c r="J83" s="22">
        <v>25</v>
      </c>
      <c r="K83" s="23">
        <f>((C83*G$83)+(D83*H$83)+(E83*I$83)+(F83*J$83))/SUM(G$83,H$83,I$83,J$83)</f>
        <v>19.024999999999999</v>
      </c>
      <c r="L83" s="24">
        <f t="shared" ref="L83:L110" si="8">RANK(K83,K$83:K$110)</f>
        <v>21</v>
      </c>
    </row>
    <row r="84" spans="1:12" s="25" customFormat="1" ht="14.85" customHeight="1" x14ac:dyDescent="0.25">
      <c r="A84" s="26">
        <v>2</v>
      </c>
      <c r="B84" s="79" t="s">
        <v>17</v>
      </c>
      <c r="C84" s="84">
        <v>65.599999999999994</v>
      </c>
      <c r="D84" s="85">
        <v>27.3</v>
      </c>
      <c r="E84" s="85">
        <v>6.1</v>
      </c>
      <c r="F84" s="86">
        <v>1.9632183908045977</v>
      </c>
      <c r="G84" s="12"/>
      <c r="H84" s="12"/>
      <c r="I84" s="29" t="s">
        <v>63</v>
      </c>
      <c r="J84" s="29">
        <v>100</v>
      </c>
      <c r="K84" s="27">
        <f t="shared" ref="K84:K110" si="9">((C84*G$83)+(D84*H$83)+(E84*I$83)+(F84*J$83))/SUM(G$83,H$83,I$83,J$83)</f>
        <v>25.24080459770115</v>
      </c>
      <c r="L84" s="28">
        <f t="shared" si="8"/>
        <v>13</v>
      </c>
    </row>
    <row r="85" spans="1:12" s="25" customFormat="1" ht="14.85" customHeight="1" x14ac:dyDescent="0.25">
      <c r="A85" s="26">
        <v>3</v>
      </c>
      <c r="B85" s="79" t="s">
        <v>18</v>
      </c>
      <c r="C85" s="84">
        <v>69.8</v>
      </c>
      <c r="D85" s="85">
        <v>19.8</v>
      </c>
      <c r="E85" s="85">
        <v>6.9</v>
      </c>
      <c r="F85" s="86">
        <v>3.4</v>
      </c>
      <c r="G85" s="12"/>
      <c r="H85" s="12"/>
      <c r="K85" s="27">
        <f t="shared" si="9"/>
        <v>24.975000000000001</v>
      </c>
      <c r="L85" s="28">
        <f t="shared" si="8"/>
        <v>14</v>
      </c>
    </row>
    <row r="86" spans="1:12" s="25" customFormat="1" ht="14.85" customHeight="1" x14ac:dyDescent="0.25">
      <c r="A86" s="26">
        <v>4</v>
      </c>
      <c r="B86" s="79" t="s">
        <v>19</v>
      </c>
      <c r="C86" s="84">
        <v>75</v>
      </c>
      <c r="D86" s="85">
        <v>39.5</v>
      </c>
      <c r="E86" s="85">
        <v>11.5</v>
      </c>
      <c r="F86" s="86">
        <v>3.8</v>
      </c>
      <c r="G86" s="12"/>
      <c r="H86" s="12"/>
      <c r="I86" s="12"/>
      <c r="J86" s="12"/>
      <c r="K86" s="27">
        <f t="shared" si="9"/>
        <v>32.450000000000003</v>
      </c>
      <c r="L86" s="28">
        <f t="shared" si="8"/>
        <v>7</v>
      </c>
    </row>
    <row r="87" spans="1:12" s="25" customFormat="1" ht="14.85" customHeight="1" x14ac:dyDescent="0.25">
      <c r="A87" s="26">
        <v>5</v>
      </c>
      <c r="B87" s="79" t="s">
        <v>16</v>
      </c>
      <c r="C87" s="84">
        <v>72.599999999999994</v>
      </c>
      <c r="D87" s="85">
        <v>46.2</v>
      </c>
      <c r="E87" s="85">
        <v>10.3</v>
      </c>
      <c r="F87" s="86">
        <v>4</v>
      </c>
      <c r="G87" s="12"/>
      <c r="H87" s="12"/>
      <c r="I87" s="12"/>
      <c r="J87" s="12"/>
      <c r="K87" s="27">
        <f t="shared" si="9"/>
        <v>33.274999999999999</v>
      </c>
      <c r="L87" s="28">
        <f t="shared" si="8"/>
        <v>5</v>
      </c>
    </row>
    <row r="88" spans="1:12" s="25" customFormat="1" ht="14.85" customHeight="1" x14ac:dyDescent="0.25">
      <c r="A88" s="26">
        <v>6</v>
      </c>
      <c r="B88" s="79" t="s">
        <v>20</v>
      </c>
      <c r="C88" s="84">
        <v>76</v>
      </c>
      <c r="D88" s="85">
        <v>49.8</v>
      </c>
      <c r="E88" s="85">
        <v>26.3</v>
      </c>
      <c r="F88" s="86">
        <v>10.1</v>
      </c>
      <c r="G88" s="12"/>
      <c r="H88" s="12"/>
      <c r="I88" s="12"/>
      <c r="J88" s="12"/>
      <c r="K88" s="27">
        <f t="shared" si="9"/>
        <v>40.549999999999997</v>
      </c>
      <c r="L88" s="28">
        <f t="shared" si="8"/>
        <v>2</v>
      </c>
    </row>
    <row r="89" spans="1:12" s="25" customFormat="1" ht="14.85" customHeight="1" x14ac:dyDescent="0.25">
      <c r="A89" s="26">
        <v>7</v>
      </c>
      <c r="B89" s="79" t="s">
        <v>21</v>
      </c>
      <c r="C89" s="84">
        <v>53.1</v>
      </c>
      <c r="D89" s="85">
        <v>34.700000000000003</v>
      </c>
      <c r="E89" s="85">
        <v>11.4</v>
      </c>
      <c r="F89" s="86">
        <v>4.5</v>
      </c>
      <c r="G89" s="12"/>
      <c r="H89" s="12"/>
      <c r="I89" s="30"/>
      <c r="J89" s="30"/>
      <c r="K89" s="27">
        <f t="shared" si="9"/>
        <v>25.925000000000001</v>
      </c>
      <c r="L89" s="28">
        <f t="shared" si="8"/>
        <v>12</v>
      </c>
    </row>
    <row r="90" spans="1:12" s="25" customFormat="1" ht="14.85" customHeight="1" x14ac:dyDescent="0.25">
      <c r="A90" s="26">
        <v>8</v>
      </c>
      <c r="B90" s="79" t="s">
        <v>22</v>
      </c>
      <c r="C90" s="84">
        <v>31.7</v>
      </c>
      <c r="D90" s="85">
        <v>18</v>
      </c>
      <c r="E90" s="85">
        <v>4.0999999999999996</v>
      </c>
      <c r="F90" s="86">
        <v>1.1000000000000001</v>
      </c>
      <c r="G90" s="12"/>
      <c r="H90" s="12"/>
      <c r="I90" s="12"/>
      <c r="J90" s="12"/>
      <c r="K90" s="27">
        <f t="shared" si="9"/>
        <v>13.725</v>
      </c>
      <c r="L90" s="28">
        <f t="shared" si="8"/>
        <v>27</v>
      </c>
    </row>
    <row r="91" spans="1:12" s="25" customFormat="1" ht="14.85" customHeight="1" x14ac:dyDescent="0.25">
      <c r="A91" s="26">
        <v>9</v>
      </c>
      <c r="B91" s="79" t="s">
        <v>23</v>
      </c>
      <c r="C91" s="84">
        <v>46.5</v>
      </c>
      <c r="D91" s="85">
        <v>27.8</v>
      </c>
      <c r="E91" s="85">
        <v>3.4</v>
      </c>
      <c r="F91" s="86">
        <v>0.8</v>
      </c>
      <c r="G91" s="12"/>
      <c r="H91" s="12"/>
      <c r="I91" s="12"/>
      <c r="J91" s="12"/>
      <c r="K91" s="27">
        <f t="shared" si="9"/>
        <v>19.625</v>
      </c>
      <c r="L91" s="28">
        <f t="shared" si="8"/>
        <v>18</v>
      </c>
    </row>
    <row r="92" spans="1:12" s="25" customFormat="1" ht="14.85" customHeight="1" x14ac:dyDescent="0.25">
      <c r="A92" s="26">
        <v>10</v>
      </c>
      <c r="B92" s="79" t="s">
        <v>24</v>
      </c>
      <c r="C92" s="84">
        <v>64.900000000000006</v>
      </c>
      <c r="D92" s="85">
        <v>25</v>
      </c>
      <c r="E92" s="85">
        <v>4.3</v>
      </c>
      <c r="F92" s="86">
        <v>1.5</v>
      </c>
      <c r="G92" s="12"/>
      <c r="H92" s="12"/>
      <c r="I92" s="12"/>
      <c r="J92" s="12"/>
      <c r="K92" s="27">
        <f t="shared" si="9"/>
        <v>23.925000000000001</v>
      </c>
      <c r="L92" s="28">
        <f t="shared" si="8"/>
        <v>15</v>
      </c>
    </row>
    <row r="93" spans="1:12" s="25" customFormat="1" ht="14.85" customHeight="1" x14ac:dyDescent="0.25">
      <c r="A93" s="26">
        <v>11</v>
      </c>
      <c r="B93" s="79" t="s">
        <v>54</v>
      </c>
      <c r="C93" s="84">
        <v>37.1</v>
      </c>
      <c r="D93" s="85">
        <v>16.8</v>
      </c>
      <c r="E93" s="85">
        <v>5.2</v>
      </c>
      <c r="F93" s="86">
        <v>2.4</v>
      </c>
      <c r="G93" s="12"/>
      <c r="H93" s="12"/>
      <c r="I93" s="12"/>
      <c r="J93" s="12"/>
      <c r="K93" s="27">
        <f t="shared" ref="K93" si="10">((C93*G$83)+(D93*H$83)+(E93*I$83)+(F93*J$83))/SUM(G$83,H$83,I$83,J$83)</f>
        <v>15.375</v>
      </c>
      <c r="L93" s="28">
        <f t="shared" si="8"/>
        <v>26</v>
      </c>
    </row>
    <row r="94" spans="1:12" s="25" customFormat="1" ht="14.85" customHeight="1" x14ac:dyDescent="0.25">
      <c r="A94" s="26">
        <v>12</v>
      </c>
      <c r="B94" s="79" t="s">
        <v>25</v>
      </c>
      <c r="C94" s="84">
        <v>48.6</v>
      </c>
      <c r="D94" s="85">
        <v>23.6</v>
      </c>
      <c r="E94" s="85">
        <v>4.2</v>
      </c>
      <c r="F94" s="86">
        <v>1.7</v>
      </c>
      <c r="G94" s="12"/>
      <c r="H94" s="12"/>
      <c r="I94" s="12"/>
      <c r="J94" s="12"/>
      <c r="K94" s="27">
        <f t="shared" si="9"/>
        <v>19.524999999999999</v>
      </c>
      <c r="L94" s="28">
        <f t="shared" si="8"/>
        <v>19</v>
      </c>
    </row>
    <row r="95" spans="1:12" s="25" customFormat="1" ht="14.85" customHeight="1" x14ac:dyDescent="0.25">
      <c r="A95" s="26">
        <v>13</v>
      </c>
      <c r="B95" s="79" t="s">
        <v>0</v>
      </c>
      <c r="C95" s="84">
        <v>46.1</v>
      </c>
      <c r="D95" s="85">
        <v>27.3</v>
      </c>
      <c r="E95" s="85">
        <v>6.2</v>
      </c>
      <c r="F95" s="86">
        <v>4.5</v>
      </c>
      <c r="G95" s="12"/>
      <c r="H95" s="12"/>
      <c r="I95" s="12"/>
      <c r="J95" s="12"/>
      <c r="K95" s="27">
        <f t="shared" si="9"/>
        <v>21.024999999999999</v>
      </c>
      <c r="L95" s="28">
        <f t="shared" si="8"/>
        <v>16</v>
      </c>
    </row>
    <row r="96" spans="1:12" s="25" customFormat="1" ht="14.85" customHeight="1" x14ac:dyDescent="0.25">
      <c r="A96" s="26">
        <v>14</v>
      </c>
      <c r="B96" s="79" t="s">
        <v>1</v>
      </c>
      <c r="C96" s="84">
        <v>70.7</v>
      </c>
      <c r="D96" s="85">
        <v>40.6</v>
      </c>
      <c r="E96" s="85">
        <v>14.3</v>
      </c>
      <c r="F96" s="86">
        <v>8.9</v>
      </c>
      <c r="G96" s="12"/>
      <c r="H96" s="12"/>
      <c r="I96" s="12"/>
      <c r="J96" s="12"/>
      <c r="K96" s="27">
        <f t="shared" si="9"/>
        <v>33.625</v>
      </c>
      <c r="L96" s="28">
        <f t="shared" si="8"/>
        <v>4</v>
      </c>
    </row>
    <row r="97" spans="1:12" s="25" customFormat="1" ht="14.85" customHeight="1" x14ac:dyDescent="0.25">
      <c r="A97" s="26">
        <v>15</v>
      </c>
      <c r="B97" s="79" t="s">
        <v>2</v>
      </c>
      <c r="C97" s="84">
        <v>69.099999999999994</v>
      </c>
      <c r="D97" s="85">
        <v>37.299999999999997</v>
      </c>
      <c r="E97" s="85">
        <v>12.6</v>
      </c>
      <c r="F97" s="86">
        <v>4.7361702127659573</v>
      </c>
      <c r="G97" s="12"/>
      <c r="H97" s="12"/>
      <c r="I97" s="12"/>
      <c r="J97" s="12"/>
      <c r="K97" s="27">
        <f t="shared" si="9"/>
        <v>30.934042553191485</v>
      </c>
      <c r="L97" s="28">
        <f t="shared" si="8"/>
        <v>8</v>
      </c>
    </row>
    <row r="98" spans="1:12" s="25" customFormat="1" ht="14.85" customHeight="1" x14ac:dyDescent="0.25">
      <c r="A98" s="26">
        <v>16</v>
      </c>
      <c r="B98" s="79" t="s">
        <v>3</v>
      </c>
      <c r="C98" s="84">
        <v>50.2</v>
      </c>
      <c r="D98" s="85">
        <v>16.100000000000001</v>
      </c>
      <c r="E98" s="85">
        <v>4.9484848484848483</v>
      </c>
      <c r="F98" s="86">
        <v>2.5090909090909088</v>
      </c>
      <c r="G98" s="12"/>
      <c r="H98" s="12"/>
      <c r="I98" s="12"/>
      <c r="J98" s="12"/>
      <c r="K98" s="27">
        <f t="shared" si="9"/>
        <v>18.439393939393941</v>
      </c>
      <c r="L98" s="28">
        <f t="shared" si="8"/>
        <v>24</v>
      </c>
    </row>
    <row r="99" spans="1:12" s="25" customFormat="1" ht="14.85" customHeight="1" x14ac:dyDescent="0.25">
      <c r="A99" s="26">
        <v>17</v>
      </c>
      <c r="B99" s="79" t="s">
        <v>4</v>
      </c>
      <c r="C99" s="84">
        <v>56.8</v>
      </c>
      <c r="D99" s="85">
        <v>13.4</v>
      </c>
      <c r="E99" s="85">
        <v>3.3</v>
      </c>
      <c r="F99" s="86">
        <v>1.1000000000000001</v>
      </c>
      <c r="G99" s="12"/>
      <c r="H99" s="12"/>
      <c r="I99" s="12"/>
      <c r="J99" s="12"/>
      <c r="K99" s="27">
        <f t="shared" si="9"/>
        <v>18.649999999999999</v>
      </c>
      <c r="L99" s="28">
        <f t="shared" si="8"/>
        <v>22</v>
      </c>
    </row>
    <row r="100" spans="1:12" s="25" customFormat="1" ht="14.85" customHeight="1" x14ac:dyDescent="0.25">
      <c r="A100" s="26">
        <v>18</v>
      </c>
      <c r="B100" s="79" t="s">
        <v>5</v>
      </c>
      <c r="C100" s="84">
        <v>30.2</v>
      </c>
      <c r="D100" s="85">
        <v>13.6</v>
      </c>
      <c r="E100" s="85">
        <v>2.6</v>
      </c>
      <c r="F100" s="86">
        <v>1.2315789473684211</v>
      </c>
      <c r="G100" s="12"/>
      <c r="H100" s="12"/>
      <c r="I100" s="12"/>
      <c r="J100" s="12"/>
      <c r="K100" s="27">
        <f t="shared" si="9"/>
        <v>11.907894736842106</v>
      </c>
      <c r="L100" s="28">
        <f t="shared" si="8"/>
        <v>28</v>
      </c>
    </row>
    <row r="101" spans="1:12" s="25" customFormat="1" ht="14.85" customHeight="1" x14ac:dyDescent="0.25">
      <c r="A101" s="26">
        <v>19</v>
      </c>
      <c r="B101" s="79" t="s">
        <v>6</v>
      </c>
      <c r="C101" s="84">
        <v>62.5</v>
      </c>
      <c r="D101" s="85">
        <v>37.200000000000003</v>
      </c>
      <c r="E101" s="85">
        <v>8</v>
      </c>
      <c r="F101" s="86">
        <v>2.2999999999999998</v>
      </c>
      <c r="G101" s="12"/>
      <c r="H101" s="12"/>
      <c r="I101" s="12"/>
      <c r="J101" s="12"/>
      <c r="K101" s="27">
        <f t="shared" si="9"/>
        <v>27.5</v>
      </c>
      <c r="L101" s="28">
        <f t="shared" si="8"/>
        <v>9</v>
      </c>
    </row>
    <row r="102" spans="1:12" s="25" customFormat="1" ht="14.85" customHeight="1" x14ac:dyDescent="0.25">
      <c r="A102" s="26">
        <v>20</v>
      </c>
      <c r="B102" s="79" t="s">
        <v>7</v>
      </c>
      <c r="C102" s="84">
        <v>53.8</v>
      </c>
      <c r="D102" s="85">
        <v>15.8</v>
      </c>
      <c r="E102" s="85">
        <v>8.1</v>
      </c>
      <c r="F102" s="86">
        <v>3.2</v>
      </c>
      <c r="G102" s="12"/>
      <c r="H102" s="12"/>
      <c r="I102" s="12"/>
      <c r="J102" s="12"/>
      <c r="K102" s="27">
        <f t="shared" si="9"/>
        <v>20.225000000000001</v>
      </c>
      <c r="L102" s="28">
        <f t="shared" si="8"/>
        <v>17</v>
      </c>
    </row>
    <row r="103" spans="1:12" s="25" customFormat="1" ht="14.85" customHeight="1" x14ac:dyDescent="0.25">
      <c r="A103" s="26">
        <v>21</v>
      </c>
      <c r="B103" s="79" t="s">
        <v>8</v>
      </c>
      <c r="C103" s="84">
        <v>49.4</v>
      </c>
      <c r="D103" s="85">
        <v>15.5</v>
      </c>
      <c r="E103" s="85">
        <v>6.1</v>
      </c>
      <c r="F103" s="86">
        <v>2.8</v>
      </c>
      <c r="G103" s="12"/>
      <c r="H103" s="12"/>
      <c r="I103" s="12"/>
      <c r="J103" s="12"/>
      <c r="K103" s="27">
        <f t="shared" si="9"/>
        <v>18.45</v>
      </c>
      <c r="L103" s="28">
        <f t="shared" si="8"/>
        <v>23</v>
      </c>
    </row>
    <row r="104" spans="1:12" s="25" customFormat="1" ht="14.85" customHeight="1" x14ac:dyDescent="0.25">
      <c r="A104" s="26">
        <v>22</v>
      </c>
      <c r="B104" s="79" t="s">
        <v>9</v>
      </c>
      <c r="C104" s="84">
        <v>51.2</v>
      </c>
      <c r="D104" s="85">
        <v>32.4</v>
      </c>
      <c r="E104" s="85">
        <v>14</v>
      </c>
      <c r="F104" s="86">
        <v>8.3000000000000007</v>
      </c>
      <c r="G104" s="12"/>
      <c r="H104" s="12"/>
      <c r="I104" s="12"/>
      <c r="J104" s="12"/>
      <c r="K104" s="27">
        <f t="shared" si="9"/>
        <v>26.475000000000001</v>
      </c>
      <c r="L104" s="28">
        <f t="shared" si="8"/>
        <v>10</v>
      </c>
    </row>
    <row r="105" spans="1:12" s="25" customFormat="1" ht="14.85" customHeight="1" x14ac:dyDescent="0.25">
      <c r="A105" s="26">
        <v>23</v>
      </c>
      <c r="B105" s="79" t="s">
        <v>10</v>
      </c>
      <c r="C105" s="84">
        <v>45</v>
      </c>
      <c r="D105" s="85">
        <v>22.9</v>
      </c>
      <c r="E105" s="85">
        <v>20.100000000000001</v>
      </c>
      <c r="F105" s="86">
        <v>17.8</v>
      </c>
      <c r="G105" s="12"/>
      <c r="H105" s="12"/>
      <c r="I105" s="12"/>
      <c r="J105" s="12"/>
      <c r="K105" s="27">
        <f t="shared" si="9"/>
        <v>26.45</v>
      </c>
      <c r="L105" s="28">
        <f t="shared" si="8"/>
        <v>11</v>
      </c>
    </row>
    <row r="106" spans="1:12" s="25" customFormat="1" ht="14.85" customHeight="1" x14ac:dyDescent="0.25">
      <c r="A106" s="26">
        <v>24</v>
      </c>
      <c r="B106" s="79" t="s">
        <v>11</v>
      </c>
      <c r="C106" s="84">
        <v>43</v>
      </c>
      <c r="D106" s="85">
        <v>13.2</v>
      </c>
      <c r="E106" s="85">
        <v>7.7</v>
      </c>
      <c r="F106" s="86">
        <v>7.2</v>
      </c>
      <c r="G106" s="12"/>
      <c r="H106" s="12"/>
      <c r="I106" s="12"/>
      <c r="J106" s="12"/>
      <c r="K106" s="27">
        <f t="shared" si="9"/>
        <v>17.774999999999999</v>
      </c>
      <c r="L106" s="28">
        <f t="shared" si="8"/>
        <v>25</v>
      </c>
    </row>
    <row r="107" spans="1:12" s="25" customFormat="1" ht="14.85" customHeight="1" x14ac:dyDescent="0.25">
      <c r="A107" s="26">
        <v>25</v>
      </c>
      <c r="B107" s="79" t="s">
        <v>12</v>
      </c>
      <c r="C107" s="84">
        <v>59.6</v>
      </c>
      <c r="D107" s="85">
        <v>13.1</v>
      </c>
      <c r="E107" s="85">
        <v>3.1</v>
      </c>
      <c r="F107" s="86">
        <v>1.1809523809523812</v>
      </c>
      <c r="G107" s="12"/>
      <c r="H107" s="12"/>
      <c r="I107" s="12"/>
      <c r="J107" s="12"/>
      <c r="K107" s="27">
        <f t="shared" si="9"/>
        <v>19.245238095238097</v>
      </c>
      <c r="L107" s="28">
        <f t="shared" si="8"/>
        <v>20</v>
      </c>
    </row>
    <row r="108" spans="1:12" s="25" customFormat="1" ht="14.85" customHeight="1" x14ac:dyDescent="0.25">
      <c r="A108" s="26">
        <v>26</v>
      </c>
      <c r="B108" s="79" t="s">
        <v>13</v>
      </c>
      <c r="C108" s="84">
        <v>78</v>
      </c>
      <c r="D108" s="85">
        <v>45.1</v>
      </c>
      <c r="E108" s="85">
        <v>9.6</v>
      </c>
      <c r="F108" s="86">
        <v>3</v>
      </c>
      <c r="G108" s="12"/>
      <c r="H108" s="12"/>
      <c r="I108" s="12"/>
      <c r="J108" s="12"/>
      <c r="K108" s="27">
        <f t="shared" si="9"/>
        <v>33.924999999999997</v>
      </c>
      <c r="L108" s="28">
        <f t="shared" si="8"/>
        <v>3</v>
      </c>
    </row>
    <row r="109" spans="1:12" s="25" customFormat="1" ht="14.85" customHeight="1" x14ac:dyDescent="0.25">
      <c r="A109" s="26">
        <v>27</v>
      </c>
      <c r="B109" s="79" t="s">
        <v>14</v>
      </c>
      <c r="C109" s="84">
        <v>79.8</v>
      </c>
      <c r="D109" s="85">
        <v>63.1</v>
      </c>
      <c r="E109" s="85">
        <v>16</v>
      </c>
      <c r="F109" s="86">
        <v>6.2</v>
      </c>
      <c r="G109" s="12"/>
      <c r="H109" s="12"/>
      <c r="I109" s="12"/>
      <c r="J109" s="12"/>
      <c r="K109" s="27">
        <f t="shared" si="9"/>
        <v>41.274999999999999</v>
      </c>
      <c r="L109" s="28">
        <f t="shared" si="8"/>
        <v>1</v>
      </c>
    </row>
    <row r="110" spans="1:12" s="25" customFormat="1" ht="14.85" customHeight="1" thickBot="1" x14ac:dyDescent="0.3">
      <c r="A110" s="31">
        <v>28</v>
      </c>
      <c r="B110" s="80" t="s">
        <v>15</v>
      </c>
      <c r="C110" s="87">
        <v>67.599999999999994</v>
      </c>
      <c r="D110" s="88">
        <v>40.1</v>
      </c>
      <c r="E110" s="88">
        <v>16.600000000000001</v>
      </c>
      <c r="F110" s="89">
        <v>7</v>
      </c>
      <c r="G110" s="12"/>
      <c r="H110" s="12"/>
      <c r="I110" s="12"/>
      <c r="J110" s="12"/>
      <c r="K110" s="32">
        <f t="shared" si="9"/>
        <v>32.825000000000003</v>
      </c>
      <c r="L110" s="33">
        <f t="shared" si="8"/>
        <v>6</v>
      </c>
    </row>
    <row r="111" spans="1:12" s="25" customFormat="1" ht="14.85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</row>
    <row r="112" spans="1:12" s="25" customFormat="1" ht="14.85" customHeight="1" x14ac:dyDescent="0.25">
      <c r="A112" s="12"/>
      <c r="B112" s="12" t="s">
        <v>67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</row>
    <row r="113" spans="1:12" s="25" customFormat="1" ht="14.85" customHeight="1" x14ac:dyDescent="0.25">
      <c r="A113" s="12"/>
      <c r="B113" s="34" t="s">
        <v>28</v>
      </c>
      <c r="C113" s="5">
        <f>AVERAGE(C83:C110)</f>
        <v>57.392857142857153</v>
      </c>
      <c r="D113" s="5">
        <f>AVERAGE(D83:D110)</f>
        <v>28.360714285714291</v>
      </c>
      <c r="E113" s="5">
        <f>AVERAGE(E83:E110)</f>
        <v>8.9195887445887418</v>
      </c>
      <c r="F113" s="5">
        <f>AVERAGE(F83:F110)</f>
        <v>4.2328932443207945</v>
      </c>
      <c r="G113" s="12"/>
      <c r="H113" s="12"/>
      <c r="I113" s="12"/>
      <c r="J113" s="12"/>
      <c r="K113" s="5">
        <f>AVERAGE(K83:K110)</f>
        <v>24.726513354370237</v>
      </c>
      <c r="L113" s="12"/>
    </row>
    <row r="114" spans="1:12" s="25" customFormat="1" ht="14.85" customHeight="1" x14ac:dyDescent="0.25">
      <c r="A114" s="12"/>
      <c r="B114" s="34" t="s">
        <v>32</v>
      </c>
      <c r="C114" s="5">
        <f>STDEV(C83:C110)</f>
        <v>13.932188378566787</v>
      </c>
      <c r="D114" s="5">
        <f>STDEV(D83:D110)</f>
        <v>13.248629259235722</v>
      </c>
      <c r="E114" s="5">
        <f>STDEV(E83:E110)</f>
        <v>5.8367092703028129</v>
      </c>
      <c r="F114" s="5">
        <f>STDEV(F83:F110)</f>
        <v>3.7046303412090498</v>
      </c>
      <c r="G114" s="12"/>
      <c r="H114" s="12"/>
      <c r="I114" s="12"/>
      <c r="J114" s="12"/>
      <c r="K114" s="5">
        <f>STDEV(K83:K110)</f>
        <v>7.7640476535366529</v>
      </c>
      <c r="L114" s="12"/>
    </row>
    <row r="115" spans="1:12" s="25" customFormat="1" ht="14.85" customHeight="1" x14ac:dyDescent="0.25">
      <c r="A115" s="12"/>
      <c r="B115" s="34" t="s">
        <v>29</v>
      </c>
      <c r="C115" s="35">
        <f>COUNT(C83:C110)</f>
        <v>28</v>
      </c>
      <c r="D115" s="35">
        <f>COUNT(D83:D110)</f>
        <v>28</v>
      </c>
      <c r="E115" s="35">
        <f>COUNT(E83:E110)</f>
        <v>28</v>
      </c>
      <c r="F115" s="35">
        <f>COUNT(F83:F110)</f>
        <v>28</v>
      </c>
      <c r="G115" s="12"/>
      <c r="H115" s="12"/>
      <c r="I115" s="12"/>
      <c r="J115" s="12"/>
      <c r="K115" s="35">
        <f>COUNT(K83:K110)</f>
        <v>28</v>
      </c>
      <c r="L115" s="12"/>
    </row>
    <row r="116" spans="1:12" s="25" customFormat="1" ht="14.85" customHeight="1" x14ac:dyDescent="0.25">
      <c r="A116" s="12"/>
      <c r="B116" s="34" t="s">
        <v>30</v>
      </c>
      <c r="C116" s="1">
        <f>MIN(C83:C110)</f>
        <v>30.2</v>
      </c>
      <c r="D116" s="1">
        <f>MIN(D83:D110)</f>
        <v>13.1</v>
      </c>
      <c r="E116" s="1">
        <f>MIN(E83:E110)</f>
        <v>2.6</v>
      </c>
      <c r="F116" s="1">
        <f>MIN(F83:F110)</f>
        <v>0.8</v>
      </c>
      <c r="G116" s="22"/>
      <c r="H116" s="22"/>
      <c r="I116" s="22"/>
      <c r="J116" s="22"/>
      <c r="K116" s="1">
        <f>MIN(K83:K110)</f>
        <v>11.907894736842106</v>
      </c>
      <c r="L116" s="12"/>
    </row>
    <row r="117" spans="1:12" s="25" customFormat="1" ht="14.85" customHeight="1" x14ac:dyDescent="0.25">
      <c r="A117" s="12"/>
      <c r="B117" s="34" t="s">
        <v>31</v>
      </c>
      <c r="C117" s="1">
        <f>MAX(C83:C110)</f>
        <v>79.8</v>
      </c>
      <c r="D117" s="1">
        <f>MAX(D83:D110)</f>
        <v>63.1</v>
      </c>
      <c r="E117" s="1">
        <f>MAX(E83:E110)</f>
        <v>26.3</v>
      </c>
      <c r="F117" s="1">
        <f>MAX(F83:F110)</f>
        <v>17.8</v>
      </c>
      <c r="G117" s="22"/>
      <c r="H117" s="22"/>
      <c r="I117" s="22"/>
      <c r="J117" s="22"/>
      <c r="K117" s="1">
        <f>MAX(K83:K110)</f>
        <v>41.274999999999999</v>
      </c>
      <c r="L117" s="12"/>
    </row>
    <row r="118" spans="1:12" ht="14.85" customHeight="1" x14ac:dyDescent="0.25">
      <c r="C118" s="22"/>
      <c r="D118" s="22"/>
      <c r="E118" s="22"/>
      <c r="F118" s="22"/>
      <c r="K118" s="22"/>
    </row>
    <row r="119" spans="1:12" ht="14.85" customHeight="1" x14ac:dyDescent="0.25">
      <c r="C119" s="42"/>
      <c r="D119" s="42"/>
      <c r="E119" s="42"/>
      <c r="F119" s="42"/>
      <c r="G119" s="42"/>
      <c r="H119" s="42"/>
      <c r="I119" s="42"/>
      <c r="J119" s="42"/>
      <c r="K119" s="42"/>
    </row>
    <row r="120" spans="1:12" ht="14.85" customHeight="1" x14ac:dyDescent="0.25">
      <c r="B120" s="29" t="s">
        <v>55</v>
      </c>
      <c r="C120" s="42"/>
      <c r="D120" s="42"/>
      <c r="E120" s="42"/>
      <c r="F120" s="42"/>
      <c r="G120" s="42"/>
      <c r="H120" s="42"/>
      <c r="I120" s="42"/>
      <c r="J120" s="42"/>
      <c r="K120" s="42"/>
    </row>
    <row r="121" spans="1:12" ht="14.85" customHeight="1" x14ac:dyDescent="0.25">
      <c r="B121" s="12" t="s">
        <v>66</v>
      </c>
      <c r="C121" s="25" t="s">
        <v>123</v>
      </c>
      <c r="D121" s="42"/>
      <c r="E121" s="42"/>
      <c r="F121" s="42"/>
      <c r="G121" s="42"/>
      <c r="H121" s="42"/>
      <c r="I121" s="42"/>
      <c r="J121" s="42"/>
      <c r="K121" s="42"/>
    </row>
    <row r="122" spans="1:12" x14ac:dyDescent="0.25">
      <c r="B122" s="12" t="s">
        <v>101</v>
      </c>
      <c r="C122" s="12" t="s">
        <v>124</v>
      </c>
    </row>
    <row r="123" spans="1:12" x14ac:dyDescent="0.25">
      <c r="B123" s="43" t="s">
        <v>102</v>
      </c>
      <c r="C123" s="25" t="s">
        <v>125</v>
      </c>
    </row>
    <row r="124" spans="1:12" ht="16.350000000000001" customHeight="1" x14ac:dyDescent="0.25">
      <c r="B124" s="11"/>
    </row>
  </sheetData>
  <sortState ref="A83:F110">
    <sortCondition ref="A83:A110"/>
  </sortState>
  <mergeCells count="9">
    <mergeCell ref="A81:B81"/>
    <mergeCell ref="G81:J81"/>
    <mergeCell ref="K81:L81"/>
    <mergeCell ref="A1:B1"/>
    <mergeCell ref="G1:J1"/>
    <mergeCell ref="K1:L1"/>
    <mergeCell ref="A41:B41"/>
    <mergeCell ref="G41:J41"/>
    <mergeCell ref="K41:L41"/>
  </mergeCells>
  <phoneticPr fontId="7" type="noConversion"/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N117"/>
  <sheetViews>
    <sheetView tabSelected="1" topLeftCell="A40" zoomScale="70" zoomScaleNormal="70" workbookViewId="0">
      <selection activeCell="P55" sqref="P55"/>
    </sheetView>
  </sheetViews>
  <sheetFormatPr defaultColWidth="9" defaultRowHeight="15" x14ac:dyDescent="0.25"/>
  <cols>
    <col min="1" max="1" width="4.625" style="25" customWidth="1"/>
    <col min="2" max="2" width="15.125" style="25" customWidth="1"/>
    <col min="3" max="3" width="14.625" style="25" bestFit="1" customWidth="1"/>
    <col min="4" max="4" width="15.5" style="25" bestFit="1" customWidth="1"/>
    <col min="5" max="5" width="18.125" style="25" bestFit="1" customWidth="1"/>
    <col min="6" max="6" width="14" style="25" bestFit="1" customWidth="1"/>
    <col min="7" max="9" width="4.625" style="25" customWidth="1"/>
    <col min="10" max="10" width="5.625" style="25" customWidth="1"/>
    <col min="11" max="16384" width="9" style="25"/>
  </cols>
  <sheetData>
    <row r="1" spans="1:12" s="12" customFormat="1" ht="75" customHeight="1" thickBot="1" x14ac:dyDescent="0.3">
      <c r="A1" s="192" t="s">
        <v>68</v>
      </c>
      <c r="B1" s="193"/>
      <c r="C1" s="105" t="s">
        <v>50</v>
      </c>
      <c r="D1" s="105" t="s">
        <v>51</v>
      </c>
      <c r="E1" s="105" t="s">
        <v>48</v>
      </c>
      <c r="F1" s="107" t="s">
        <v>49</v>
      </c>
      <c r="G1" s="194" t="s">
        <v>56</v>
      </c>
      <c r="H1" s="194"/>
      <c r="I1" s="195"/>
      <c r="J1" s="195"/>
      <c r="K1" s="192" t="s">
        <v>79</v>
      </c>
      <c r="L1" s="196"/>
    </row>
    <row r="2" spans="1:12" s="20" customFormat="1" ht="25.35" customHeight="1" thickBot="1" x14ac:dyDescent="0.25">
      <c r="A2" s="15" t="s">
        <v>47</v>
      </c>
      <c r="B2" s="16" t="s">
        <v>26</v>
      </c>
      <c r="C2" s="16" t="s">
        <v>75</v>
      </c>
      <c r="D2" s="16" t="s">
        <v>75</v>
      </c>
      <c r="E2" s="16" t="s">
        <v>75</v>
      </c>
      <c r="F2" s="19" t="s">
        <v>75</v>
      </c>
      <c r="G2" s="106" t="s">
        <v>58</v>
      </c>
      <c r="H2" s="106" t="s">
        <v>59</v>
      </c>
      <c r="I2" s="106" t="s">
        <v>60</v>
      </c>
      <c r="J2" s="106" t="s">
        <v>61</v>
      </c>
      <c r="K2" s="18" t="s">
        <v>62</v>
      </c>
      <c r="L2" s="19" t="s">
        <v>57</v>
      </c>
    </row>
    <row r="3" spans="1:12" ht="15" customHeight="1" x14ac:dyDescent="0.25">
      <c r="A3" s="21">
        <v>1</v>
      </c>
      <c r="B3" s="78" t="s">
        <v>27</v>
      </c>
      <c r="C3" s="90">
        <v>14.882506527415144</v>
      </c>
      <c r="D3" s="111">
        <v>28.90625</v>
      </c>
      <c r="E3" s="91">
        <v>35.405405405405403</v>
      </c>
      <c r="F3" s="92">
        <v>27.154046997389038</v>
      </c>
      <c r="G3" s="22">
        <v>25</v>
      </c>
      <c r="H3" s="22">
        <v>25</v>
      </c>
      <c r="I3" s="22">
        <v>30</v>
      </c>
      <c r="J3" s="22">
        <v>20</v>
      </c>
      <c r="K3" s="23">
        <f>((C3*G$3)+(D3*H$3)+(E3*I$3)+(F3*J$3))/SUM(G$3,H$3,I$3,J$3)</f>
        <v>26.999620152953216</v>
      </c>
      <c r="L3" s="24">
        <f t="shared" ref="L3:L30" si="0">RANK(K3,K$3:K$30)</f>
        <v>1</v>
      </c>
    </row>
    <row r="4" spans="1:12" ht="15" customHeight="1" x14ac:dyDescent="0.25">
      <c r="A4" s="26">
        <v>2</v>
      </c>
      <c r="B4" s="79" t="s">
        <v>17</v>
      </c>
      <c r="C4" s="93">
        <v>1.5151515151515151</v>
      </c>
      <c r="D4" s="112">
        <v>16.75</v>
      </c>
      <c r="E4" s="1">
        <v>10.579345088161208</v>
      </c>
      <c r="F4" s="2">
        <v>9.5717884130982362</v>
      </c>
      <c r="G4" s="22"/>
      <c r="H4" s="22"/>
      <c r="I4" s="29" t="s">
        <v>63</v>
      </c>
      <c r="J4" s="29">
        <v>100</v>
      </c>
      <c r="K4" s="27">
        <f t="shared" ref="K4:K30" si="1">((C4*G$3)+(D4*H$3)+(E4*I$3)+(F4*J$3))/SUM(G$3,H$3,I$3,J$3)</f>
        <v>9.6544490878558893</v>
      </c>
      <c r="L4" s="28">
        <f t="shared" si="0"/>
        <v>28</v>
      </c>
    </row>
    <row r="5" spans="1:12" ht="15" customHeight="1" x14ac:dyDescent="0.25">
      <c r="A5" s="26">
        <v>3</v>
      </c>
      <c r="B5" s="79" t="s">
        <v>18</v>
      </c>
      <c r="C5" s="93">
        <v>1.5957446808510638</v>
      </c>
      <c r="D5" s="112">
        <v>32.020997375328086</v>
      </c>
      <c r="E5" s="1">
        <v>16.094986807387862</v>
      </c>
      <c r="F5" s="2">
        <v>14.627659574468085</v>
      </c>
      <c r="G5" s="12"/>
      <c r="H5" s="12"/>
      <c r="I5" s="12"/>
      <c r="J5" s="12"/>
      <c r="K5" s="27">
        <f t="shared" si="1"/>
        <v>16.158213471154763</v>
      </c>
      <c r="L5" s="28">
        <f t="shared" si="0"/>
        <v>16</v>
      </c>
    </row>
    <row r="6" spans="1:12" ht="15" customHeight="1" x14ac:dyDescent="0.25">
      <c r="A6" s="26">
        <v>4</v>
      </c>
      <c r="B6" s="79" t="s">
        <v>19</v>
      </c>
      <c r="C6" s="93">
        <v>19.437340153452684</v>
      </c>
      <c r="D6" s="112">
        <v>17.974683544303797</v>
      </c>
      <c r="E6" s="1">
        <v>19.132653061224488</v>
      </c>
      <c r="F6" s="2">
        <v>33.076923076923073</v>
      </c>
      <c r="G6" s="12"/>
      <c r="H6" s="12"/>
      <c r="I6" s="12"/>
      <c r="J6" s="12"/>
      <c r="K6" s="27">
        <f t="shared" si="1"/>
        <v>21.708186458191086</v>
      </c>
      <c r="L6" s="28">
        <f t="shared" si="0"/>
        <v>7</v>
      </c>
    </row>
    <row r="7" spans="1:12" ht="15" customHeight="1" x14ac:dyDescent="0.25">
      <c r="A7" s="26">
        <v>5</v>
      </c>
      <c r="B7" s="79" t="s">
        <v>16</v>
      </c>
      <c r="C7" s="93">
        <v>11.800302571860817</v>
      </c>
      <c r="D7" s="112">
        <v>17.921686746987952</v>
      </c>
      <c r="E7" s="1">
        <v>9.6530920060331837</v>
      </c>
      <c r="F7" s="2">
        <v>27.871362940275652</v>
      </c>
      <c r="G7" s="12"/>
      <c r="H7" s="12"/>
      <c r="I7" s="12"/>
      <c r="J7" s="12"/>
      <c r="K7" s="27">
        <f t="shared" si="1"/>
        <v>15.900697519577276</v>
      </c>
      <c r="L7" s="28">
        <f t="shared" si="0"/>
        <v>18</v>
      </c>
    </row>
    <row r="8" spans="1:12" ht="15" customHeight="1" x14ac:dyDescent="0.25">
      <c r="A8" s="26">
        <v>6</v>
      </c>
      <c r="B8" s="79" t="s">
        <v>20</v>
      </c>
      <c r="C8" s="93">
        <v>2.7777777777777777</v>
      </c>
      <c r="D8" s="112">
        <v>27.95969773299748</v>
      </c>
      <c r="E8" s="1">
        <v>15.776081424936386</v>
      </c>
      <c r="F8" s="2">
        <v>9.5959595959595951</v>
      </c>
      <c r="G8" s="12"/>
      <c r="H8" s="12"/>
      <c r="K8" s="27">
        <f t="shared" si="1"/>
        <v>14.33638522436665</v>
      </c>
      <c r="L8" s="28">
        <f t="shared" si="0"/>
        <v>21</v>
      </c>
    </row>
    <row r="9" spans="1:12" ht="15" customHeight="1" x14ac:dyDescent="0.25">
      <c r="A9" s="26">
        <v>7</v>
      </c>
      <c r="B9" s="79" t="s">
        <v>21</v>
      </c>
      <c r="C9" s="93">
        <v>14.330218068535824</v>
      </c>
      <c r="D9" s="112">
        <v>22.392638036809817</v>
      </c>
      <c r="E9" s="1">
        <v>18.404907975460123</v>
      </c>
      <c r="F9" s="2">
        <v>20.625</v>
      </c>
      <c r="G9" s="12"/>
      <c r="H9" s="12"/>
      <c r="I9" s="12"/>
      <c r="J9" s="12"/>
      <c r="K9" s="27">
        <f t="shared" si="1"/>
        <v>18.827186418974449</v>
      </c>
      <c r="L9" s="28">
        <f t="shared" si="0"/>
        <v>11</v>
      </c>
    </row>
    <row r="10" spans="1:12" ht="15" customHeight="1" x14ac:dyDescent="0.25">
      <c r="A10" s="26">
        <v>8</v>
      </c>
      <c r="B10" s="79" t="s">
        <v>22</v>
      </c>
      <c r="C10" s="93">
        <v>1.5659955257270695</v>
      </c>
      <c r="D10" s="112">
        <v>21.951219512195124</v>
      </c>
      <c r="E10" s="1">
        <v>14.666666666666666</v>
      </c>
      <c r="F10" s="2">
        <v>7.8125</v>
      </c>
      <c r="G10" s="12"/>
      <c r="H10" s="12"/>
      <c r="I10" s="12"/>
      <c r="J10" s="12"/>
      <c r="K10" s="27">
        <f t="shared" si="1"/>
        <v>11.841803759480548</v>
      </c>
      <c r="L10" s="28">
        <f t="shared" si="0"/>
        <v>25</v>
      </c>
    </row>
    <row r="11" spans="1:12" ht="15" customHeight="1" x14ac:dyDescent="0.25">
      <c r="A11" s="26">
        <v>9</v>
      </c>
      <c r="B11" s="79" t="s">
        <v>23</v>
      </c>
      <c r="C11" s="93">
        <v>3.3766233766233764</v>
      </c>
      <c r="D11" s="112">
        <v>34.196891191709845</v>
      </c>
      <c r="E11" s="1">
        <v>17.357512953367877</v>
      </c>
      <c r="F11" s="2">
        <v>7.8328981723237598</v>
      </c>
      <c r="G11" s="12"/>
      <c r="H11" s="12"/>
      <c r="I11" s="12"/>
      <c r="J11" s="12"/>
      <c r="K11" s="27">
        <f t="shared" si="1"/>
        <v>16.167212162558421</v>
      </c>
      <c r="L11" s="28">
        <f t="shared" si="0"/>
        <v>15</v>
      </c>
    </row>
    <row r="12" spans="1:12" ht="15" customHeight="1" x14ac:dyDescent="0.25">
      <c r="A12" s="26">
        <v>10</v>
      </c>
      <c r="B12" s="79" t="s">
        <v>24</v>
      </c>
      <c r="C12" s="93">
        <v>13.347921225382933</v>
      </c>
      <c r="D12" s="112">
        <v>24.145299145299145</v>
      </c>
      <c r="E12" s="1">
        <v>37.124463519313302</v>
      </c>
      <c r="F12" s="2">
        <v>28.695652173913043</v>
      </c>
      <c r="G12" s="12"/>
      <c r="H12" s="12"/>
      <c r="I12" s="12"/>
      <c r="J12" s="12"/>
      <c r="K12" s="27">
        <f t="shared" si="1"/>
        <v>26.24977458324712</v>
      </c>
      <c r="L12" s="28">
        <f t="shared" si="0"/>
        <v>3</v>
      </c>
    </row>
    <row r="13" spans="1:12" ht="15" customHeight="1" x14ac:dyDescent="0.25">
      <c r="A13" s="26">
        <v>11</v>
      </c>
      <c r="B13" s="79" t="s">
        <v>54</v>
      </c>
      <c r="C13" s="93">
        <v>3.2098765432098766</v>
      </c>
      <c r="D13" s="112">
        <v>28.571428571428569</v>
      </c>
      <c r="E13" s="1">
        <v>15.632754342431761</v>
      </c>
      <c r="F13" s="2">
        <v>16.009852216748769</v>
      </c>
      <c r="G13" s="12"/>
      <c r="H13" s="12"/>
      <c r="I13" s="12"/>
      <c r="J13" s="12"/>
      <c r="K13" s="27">
        <f t="shared" si="1"/>
        <v>15.837123024738892</v>
      </c>
      <c r="L13" s="28">
        <f t="shared" si="0"/>
        <v>19</v>
      </c>
    </row>
    <row r="14" spans="1:12" ht="15" customHeight="1" x14ac:dyDescent="0.25">
      <c r="A14" s="26">
        <v>12</v>
      </c>
      <c r="B14" s="79" t="s">
        <v>25</v>
      </c>
      <c r="C14" s="93">
        <v>5.7761732851985563</v>
      </c>
      <c r="D14" s="112">
        <v>29.904306220095695</v>
      </c>
      <c r="E14" s="1">
        <v>18.028846153846153</v>
      </c>
      <c r="F14" s="2">
        <v>15.089820359281436</v>
      </c>
      <c r="G14" s="12"/>
      <c r="H14" s="12"/>
      <c r="I14" s="12"/>
      <c r="J14" s="12"/>
      <c r="K14" s="27">
        <f t="shared" si="1"/>
        <v>17.346737794333695</v>
      </c>
      <c r="L14" s="28">
        <f t="shared" si="0"/>
        <v>14</v>
      </c>
    </row>
    <row r="15" spans="1:12" ht="15" customHeight="1" x14ac:dyDescent="0.25">
      <c r="A15" s="26">
        <v>13</v>
      </c>
      <c r="B15" s="79" t="s">
        <v>0</v>
      </c>
      <c r="C15" s="93">
        <v>5.2469135802469129</v>
      </c>
      <c r="D15" s="112">
        <v>46.48318042813456</v>
      </c>
      <c r="E15" s="1">
        <v>14.939024390243901</v>
      </c>
      <c r="F15" s="2">
        <v>10.060975609756099</v>
      </c>
      <c r="G15" s="12"/>
      <c r="H15" s="12"/>
      <c r="I15" s="12"/>
      <c r="J15" s="12"/>
      <c r="K15" s="27">
        <f t="shared" si="1"/>
        <v>19.426425941119756</v>
      </c>
      <c r="L15" s="28">
        <f t="shared" si="0"/>
        <v>10</v>
      </c>
    </row>
    <row r="16" spans="1:12" ht="15" customHeight="1" x14ac:dyDescent="0.25">
      <c r="A16" s="26">
        <v>14</v>
      </c>
      <c r="B16" s="79" t="s">
        <v>1</v>
      </c>
      <c r="C16" s="93">
        <v>4.4444444444444446</v>
      </c>
      <c r="D16" s="112">
        <v>27.518427518427519</v>
      </c>
      <c r="E16" s="1">
        <v>27.791563275434246</v>
      </c>
      <c r="F16" s="2">
        <v>7.4074074074074066</v>
      </c>
      <c r="G16" s="12"/>
      <c r="H16" s="12"/>
      <c r="I16" s="30"/>
      <c r="J16" s="30"/>
      <c r="K16" s="27">
        <f t="shared" si="1"/>
        <v>17.809668454829747</v>
      </c>
      <c r="L16" s="28">
        <f t="shared" si="0"/>
        <v>13</v>
      </c>
    </row>
    <row r="17" spans="1:12" ht="15" customHeight="1" x14ac:dyDescent="0.25">
      <c r="A17" s="26">
        <v>15</v>
      </c>
      <c r="B17" s="79" t="s">
        <v>2</v>
      </c>
      <c r="C17" s="93">
        <v>2.4</v>
      </c>
      <c r="D17" s="112">
        <v>16.103896103896105</v>
      </c>
      <c r="E17" s="1">
        <v>14.285714285714285</v>
      </c>
      <c r="F17" s="2">
        <v>10.761154855643044</v>
      </c>
      <c r="G17" s="12"/>
      <c r="H17" s="12"/>
      <c r="I17" s="12"/>
      <c r="J17" s="12"/>
      <c r="K17" s="27">
        <f t="shared" si="1"/>
        <v>11.06391928281692</v>
      </c>
      <c r="L17" s="28">
        <f t="shared" si="0"/>
        <v>27</v>
      </c>
    </row>
    <row r="18" spans="1:12" ht="15" customHeight="1" x14ac:dyDescent="0.25">
      <c r="A18" s="26">
        <v>16</v>
      </c>
      <c r="B18" s="79" t="s">
        <v>3</v>
      </c>
      <c r="C18" s="93">
        <v>16.207951070336392</v>
      </c>
      <c r="D18" s="112">
        <v>25.679758308157101</v>
      </c>
      <c r="E18" s="1">
        <v>24.69879518072289</v>
      </c>
      <c r="F18" s="2">
        <v>29.573170731707314</v>
      </c>
      <c r="G18" s="12"/>
      <c r="H18" s="12"/>
      <c r="I18" s="12"/>
      <c r="J18" s="12"/>
      <c r="K18" s="27">
        <f>((C18*G$3)+(D18*H$3)+(E18*I$3)+(F18*J$3))/SUM(G$3,H$3,I$3,J$3)</f>
        <v>23.796200045181703</v>
      </c>
      <c r="L18" s="28">
        <f t="shared" si="0"/>
        <v>5</v>
      </c>
    </row>
    <row r="19" spans="1:12" ht="15" customHeight="1" x14ac:dyDescent="0.25">
      <c r="A19" s="26">
        <v>17</v>
      </c>
      <c r="B19" s="79" t="s">
        <v>4</v>
      </c>
      <c r="C19" s="93">
        <v>0.98522167487684731</v>
      </c>
      <c r="D19" s="112">
        <v>29.484029484029485</v>
      </c>
      <c r="E19" s="1">
        <v>8.9330024813895772</v>
      </c>
      <c r="F19" s="2">
        <v>6.5</v>
      </c>
      <c r="G19" s="12"/>
      <c r="H19" s="12"/>
      <c r="I19" s="12"/>
      <c r="J19" s="12"/>
      <c r="K19" s="27">
        <f t="shared" si="1"/>
        <v>11.597213534143457</v>
      </c>
      <c r="L19" s="28">
        <f t="shared" si="0"/>
        <v>26</v>
      </c>
    </row>
    <row r="20" spans="1:12" ht="15" customHeight="1" x14ac:dyDescent="0.25">
      <c r="A20" s="26">
        <v>18</v>
      </c>
      <c r="B20" s="79" t="s">
        <v>5</v>
      </c>
      <c r="C20" s="93">
        <v>8.4158415841584162</v>
      </c>
      <c r="D20" s="112">
        <v>33.415841584158414</v>
      </c>
      <c r="E20" s="1">
        <v>21.782178217821784</v>
      </c>
      <c r="F20" s="2">
        <v>19.402985074626866</v>
      </c>
      <c r="G20" s="12"/>
      <c r="H20" s="12"/>
      <c r="I20" s="12"/>
      <c r="J20" s="12"/>
      <c r="K20" s="27">
        <f t="shared" si="1"/>
        <v>20.873171272351115</v>
      </c>
      <c r="L20" s="28">
        <f t="shared" si="0"/>
        <v>8</v>
      </c>
    </row>
    <row r="21" spans="1:12" ht="15" customHeight="1" x14ac:dyDescent="0.25">
      <c r="A21" s="26">
        <v>19</v>
      </c>
      <c r="B21" s="79" t="s">
        <v>6</v>
      </c>
      <c r="C21" s="93">
        <v>25.065274151436029</v>
      </c>
      <c r="D21" s="112">
        <v>25.326370757180154</v>
      </c>
      <c r="E21" s="1">
        <v>25.392670157068064</v>
      </c>
      <c r="F21" s="2">
        <v>31.758530183727036</v>
      </c>
      <c r="G21" s="12"/>
      <c r="H21" s="12"/>
      <c r="I21" s="12"/>
      <c r="J21" s="12"/>
      <c r="K21" s="27">
        <f t="shared" si="1"/>
        <v>26.567418311019875</v>
      </c>
      <c r="L21" s="28">
        <f t="shared" si="0"/>
        <v>2</v>
      </c>
    </row>
    <row r="22" spans="1:12" ht="15" customHeight="1" x14ac:dyDescent="0.25">
      <c r="A22" s="26">
        <v>20</v>
      </c>
      <c r="B22" s="79" t="s">
        <v>7</v>
      </c>
      <c r="C22" s="93">
        <v>17.431192660550458</v>
      </c>
      <c r="D22" s="112">
        <v>21.995464852607711</v>
      </c>
      <c r="E22" s="1">
        <v>13.18181818181818</v>
      </c>
      <c r="F22" s="2">
        <v>24.768518518518519</v>
      </c>
      <c r="G22" s="12"/>
      <c r="H22" s="12"/>
      <c r="I22" s="12"/>
      <c r="J22" s="12"/>
      <c r="K22" s="27">
        <f t="shared" si="1"/>
        <v>18.764913536538703</v>
      </c>
      <c r="L22" s="28">
        <f t="shared" si="0"/>
        <v>12</v>
      </c>
    </row>
    <row r="23" spans="1:12" ht="15" customHeight="1" x14ac:dyDescent="0.25">
      <c r="A23" s="26">
        <v>21</v>
      </c>
      <c r="B23" s="79" t="s">
        <v>8</v>
      </c>
      <c r="C23" s="93">
        <v>3.8567493112947657</v>
      </c>
      <c r="D23" s="112">
        <v>22.739726027397261</v>
      </c>
      <c r="E23" s="1">
        <v>15.384615384615385</v>
      </c>
      <c r="F23" s="2">
        <v>9.0659340659340657</v>
      </c>
      <c r="G23" s="12"/>
      <c r="H23" s="12"/>
      <c r="I23" s="12"/>
      <c r="J23" s="12"/>
      <c r="K23" s="27">
        <f t="shared" si="1"/>
        <v>13.077690263244435</v>
      </c>
      <c r="L23" s="28">
        <f t="shared" si="0"/>
        <v>23</v>
      </c>
    </row>
    <row r="24" spans="1:12" ht="15" customHeight="1" x14ac:dyDescent="0.25">
      <c r="A24" s="26">
        <v>22</v>
      </c>
      <c r="B24" s="79" t="s">
        <v>9</v>
      </c>
      <c r="C24" s="93">
        <v>3.7647058823529407</v>
      </c>
      <c r="D24" s="112">
        <v>26.168224299065418</v>
      </c>
      <c r="E24" s="1">
        <v>10.070257611241217</v>
      </c>
      <c r="F24" s="2">
        <v>7.0754716981132075</v>
      </c>
      <c r="G24" s="12"/>
      <c r="H24" s="12"/>
      <c r="I24" s="12"/>
      <c r="J24" s="12"/>
      <c r="K24" s="27">
        <f t="shared" si="1"/>
        <v>11.919404168349597</v>
      </c>
      <c r="L24" s="28">
        <f t="shared" si="0"/>
        <v>24</v>
      </c>
    </row>
    <row r="25" spans="1:12" ht="15" customHeight="1" x14ac:dyDescent="0.25">
      <c r="A25" s="26">
        <v>23</v>
      </c>
      <c r="B25" s="79" t="s">
        <v>10</v>
      </c>
      <c r="C25" s="93">
        <v>2.4390243902439024</v>
      </c>
      <c r="D25" s="112">
        <v>28.726287262872631</v>
      </c>
      <c r="E25" s="1">
        <v>16.576086956521738</v>
      </c>
      <c r="F25" s="2">
        <v>4.3715846994535523</v>
      </c>
      <c r="G25" s="12"/>
      <c r="H25" s="12"/>
      <c r="I25" s="12"/>
      <c r="J25" s="12"/>
      <c r="K25" s="27">
        <f t="shared" si="1"/>
        <v>13.638470940126362</v>
      </c>
      <c r="L25" s="28">
        <f t="shared" si="0"/>
        <v>22</v>
      </c>
    </row>
    <row r="26" spans="1:12" ht="15" customHeight="1" x14ac:dyDescent="0.25">
      <c r="A26" s="26">
        <v>24</v>
      </c>
      <c r="B26" s="79" t="s">
        <v>11</v>
      </c>
      <c r="C26" s="93">
        <v>5.9740259740259738</v>
      </c>
      <c r="D26" s="112">
        <v>26.356589147286826</v>
      </c>
      <c r="E26" s="1">
        <v>14.766839378238341</v>
      </c>
      <c r="F26" s="2">
        <v>15.885416666666666</v>
      </c>
      <c r="G26" s="12"/>
      <c r="H26" s="12"/>
      <c r="I26" s="12"/>
      <c r="J26" s="12"/>
      <c r="K26" s="27">
        <f t="shared" si="1"/>
        <v>15.689788927133035</v>
      </c>
      <c r="L26" s="28">
        <f t="shared" si="0"/>
        <v>20</v>
      </c>
    </row>
    <row r="27" spans="1:12" ht="15" customHeight="1" x14ac:dyDescent="0.25">
      <c r="A27" s="26">
        <v>25</v>
      </c>
      <c r="B27" s="79" t="s">
        <v>12</v>
      </c>
      <c r="C27" s="93">
        <v>1.4204545454545454</v>
      </c>
      <c r="D27" s="112">
        <v>34.45378151260504</v>
      </c>
      <c r="E27" s="1">
        <v>13.314447592067987</v>
      </c>
      <c r="F27" s="2">
        <v>15.492957746478872</v>
      </c>
      <c r="G27" s="12"/>
      <c r="H27" s="12"/>
      <c r="I27" s="12"/>
      <c r="J27" s="12"/>
      <c r="K27" s="27">
        <f t="shared" si="1"/>
        <v>16.061484841431067</v>
      </c>
      <c r="L27" s="28">
        <f t="shared" si="0"/>
        <v>17</v>
      </c>
    </row>
    <row r="28" spans="1:12" ht="15" customHeight="1" x14ac:dyDescent="0.25">
      <c r="A28" s="26">
        <v>26</v>
      </c>
      <c r="B28" s="79" t="s">
        <v>13</v>
      </c>
      <c r="C28" s="93">
        <v>13.122171945701359</v>
      </c>
      <c r="D28" s="112">
        <v>20.361990950226243</v>
      </c>
      <c r="E28" s="1">
        <v>26.696832579185521</v>
      </c>
      <c r="F28" s="2">
        <v>31.292517006802722</v>
      </c>
      <c r="G28" s="12"/>
      <c r="H28" s="12"/>
      <c r="I28" s="12"/>
      <c r="J28" s="12"/>
      <c r="K28" s="27">
        <f t="shared" si="1"/>
        <v>22.638593899098101</v>
      </c>
      <c r="L28" s="28">
        <f t="shared" si="0"/>
        <v>6</v>
      </c>
    </row>
    <row r="29" spans="1:12" ht="15" customHeight="1" x14ac:dyDescent="0.25">
      <c r="A29" s="26">
        <v>27</v>
      </c>
      <c r="B29" s="79" t="s">
        <v>14</v>
      </c>
      <c r="C29" s="93">
        <v>17.703349282296653</v>
      </c>
      <c r="D29" s="112">
        <v>21.770334928229666</v>
      </c>
      <c r="E29" s="1">
        <v>21.5311004784689</v>
      </c>
      <c r="F29" s="2">
        <v>48.441247002398079</v>
      </c>
      <c r="G29" s="12"/>
      <c r="H29" s="12"/>
      <c r="I29" s="12"/>
      <c r="J29" s="12"/>
      <c r="K29" s="27">
        <f t="shared" si="1"/>
        <v>26.016000596651864</v>
      </c>
      <c r="L29" s="28">
        <f t="shared" si="0"/>
        <v>4</v>
      </c>
    </row>
    <row r="30" spans="1:12" ht="15" customHeight="1" thickBot="1" x14ac:dyDescent="0.3">
      <c r="A30" s="31">
        <v>28</v>
      </c>
      <c r="B30" s="80" t="s">
        <v>15</v>
      </c>
      <c r="C30" s="94">
        <v>14.072494669509595</v>
      </c>
      <c r="D30" s="113">
        <v>18.976545842217483</v>
      </c>
      <c r="E30" s="3">
        <v>20.342612419700217</v>
      </c>
      <c r="F30" s="4">
        <v>31.769722814498934</v>
      </c>
      <c r="G30" s="12"/>
      <c r="H30" s="12"/>
      <c r="I30" s="12"/>
      <c r="J30" s="12"/>
      <c r="K30" s="32">
        <f t="shared" si="1"/>
        <v>20.718988416741624</v>
      </c>
      <c r="L30" s="33">
        <f t="shared" si="0"/>
        <v>9</v>
      </c>
    </row>
    <row r="31" spans="1:12" ht="15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1:12" x14ac:dyDescent="0.25">
      <c r="A32" s="12"/>
      <c r="B32" s="12" t="s">
        <v>67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</row>
    <row r="33" spans="1:14" x14ac:dyDescent="0.25">
      <c r="A33" s="12"/>
      <c r="B33" s="34" t="s">
        <v>28</v>
      </c>
      <c r="C33" s="5">
        <f>AVERAGE(C3:C30)</f>
        <v>8.4344802292184227</v>
      </c>
      <c r="D33" s="5">
        <f>AVERAGE(D3:D30)</f>
        <v>26.009126681558822</v>
      </c>
      <c r="E33" s="5">
        <f>AVERAGE(E3:E30)</f>
        <v>18.483724070517379</v>
      </c>
      <c r="F33" s="5">
        <f>AVERAGE(F3:F30)</f>
        <v>18.628252057218326</v>
      </c>
      <c r="G33" s="12"/>
      <c r="H33" s="12"/>
      <c r="I33" s="12"/>
      <c r="J33" s="12"/>
      <c r="K33" s="5">
        <f>AVERAGE(K3:K30)</f>
        <v>17.881669360293195</v>
      </c>
      <c r="L33" s="12"/>
    </row>
    <row r="34" spans="1:14" x14ac:dyDescent="0.25">
      <c r="A34" s="12"/>
      <c r="B34" s="34" t="s">
        <v>32</v>
      </c>
      <c r="C34" s="5">
        <f>STDEV(C3:C30)</f>
        <v>6.8750911869483966</v>
      </c>
      <c r="D34" s="5">
        <f>STDEV(D3:D30)</f>
        <v>6.6049072920021077</v>
      </c>
      <c r="E34" s="5">
        <f>STDEV(E3:E30)</f>
        <v>7.0712574236271708</v>
      </c>
      <c r="F34" s="5">
        <f>STDEV(F3:F30)</f>
        <v>11.073705880666738</v>
      </c>
      <c r="G34" s="12"/>
      <c r="H34" s="12"/>
      <c r="I34" s="12"/>
      <c r="J34" s="12"/>
      <c r="K34" s="5">
        <f>STDEV(K3:K30)</f>
        <v>5.054702769900091</v>
      </c>
      <c r="L34" s="12"/>
    </row>
    <row r="35" spans="1:14" x14ac:dyDescent="0.25">
      <c r="A35" s="12"/>
      <c r="B35" s="34" t="s">
        <v>29</v>
      </c>
      <c r="C35" s="35">
        <f>COUNT(C3:C30)</f>
        <v>28</v>
      </c>
      <c r="D35" s="35">
        <f>COUNT(D3:D30)</f>
        <v>28</v>
      </c>
      <c r="E35" s="35">
        <f>COUNT(E3:E30)</f>
        <v>28</v>
      </c>
      <c r="F35" s="35">
        <f>COUNT(F3:F30)</f>
        <v>28</v>
      </c>
      <c r="G35" s="12"/>
      <c r="H35" s="12"/>
      <c r="I35" s="12"/>
      <c r="J35" s="12"/>
      <c r="K35" s="35">
        <f>COUNT(K3:K30)</f>
        <v>28</v>
      </c>
      <c r="L35" s="12"/>
    </row>
    <row r="36" spans="1:14" x14ac:dyDescent="0.25">
      <c r="A36" s="12"/>
      <c r="B36" s="34" t="s">
        <v>30</v>
      </c>
      <c r="C36" s="1">
        <f>MIN(C3:C30)</f>
        <v>0.98522167487684731</v>
      </c>
      <c r="D36" s="1">
        <f>MIN(D3:D30)</f>
        <v>16.103896103896105</v>
      </c>
      <c r="E36" s="1">
        <f>MIN(E3:E30)</f>
        <v>8.9330024813895772</v>
      </c>
      <c r="F36" s="1">
        <f>MIN(F3:F30)</f>
        <v>4.3715846994535523</v>
      </c>
      <c r="G36" s="22"/>
      <c r="H36" s="22"/>
      <c r="I36" s="22"/>
      <c r="J36" s="22"/>
      <c r="K36" s="1">
        <f>MIN(K3:K30)</f>
        <v>9.6544490878558893</v>
      </c>
      <c r="L36" s="12"/>
    </row>
    <row r="37" spans="1:14" x14ac:dyDescent="0.25">
      <c r="A37" s="12"/>
      <c r="B37" s="34" t="s">
        <v>31</v>
      </c>
      <c r="C37" s="1">
        <f>MAX(C3:C30)</f>
        <v>25.065274151436029</v>
      </c>
      <c r="D37" s="1">
        <f>MAX(D3:D30)</f>
        <v>46.48318042813456</v>
      </c>
      <c r="E37" s="1">
        <f>MAX(E3:E30)</f>
        <v>37.124463519313302</v>
      </c>
      <c r="F37" s="1">
        <f>MAX(F3:F30)</f>
        <v>48.441247002398079</v>
      </c>
      <c r="G37" s="22"/>
      <c r="H37" s="22"/>
      <c r="I37" s="22"/>
      <c r="J37" s="22"/>
      <c r="K37" s="1">
        <f>MAX(K3:K30)</f>
        <v>26.999620152953216</v>
      </c>
      <c r="L37" s="12"/>
    </row>
    <row r="38" spans="1:14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</row>
    <row r="39" spans="1:14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4" ht="14.1" customHeight="1" thickBot="1" x14ac:dyDescent="0.3">
      <c r="A40" s="29"/>
      <c r="B40" s="12"/>
      <c r="C40" s="108"/>
      <c r="D40" s="108"/>
      <c r="E40" s="108"/>
      <c r="F40" s="108"/>
      <c r="G40" s="12"/>
      <c r="H40" s="12"/>
      <c r="I40" s="12"/>
      <c r="J40" s="12"/>
      <c r="K40" s="12"/>
      <c r="L40" s="12"/>
    </row>
    <row r="41" spans="1:14" s="221" customFormat="1" ht="57" customHeight="1" thickBot="1" x14ac:dyDescent="0.3">
      <c r="A41" s="214" t="s">
        <v>52</v>
      </c>
      <c r="B41" s="215"/>
      <c r="C41" s="216" t="s">
        <v>50</v>
      </c>
      <c r="D41" s="216" t="s">
        <v>51</v>
      </c>
      <c r="E41" s="216" t="s">
        <v>48</v>
      </c>
      <c r="F41" s="217" t="s">
        <v>49</v>
      </c>
      <c r="G41" s="218" t="s">
        <v>56</v>
      </c>
      <c r="H41" s="218"/>
      <c r="I41" s="219"/>
      <c r="J41" s="219"/>
      <c r="K41" s="214" t="s">
        <v>126</v>
      </c>
      <c r="L41" s="220"/>
      <c r="N41" s="222" t="s">
        <v>69</v>
      </c>
    </row>
    <row r="42" spans="1:14" s="228" customFormat="1" ht="19.5" customHeight="1" thickBot="1" x14ac:dyDescent="0.25">
      <c r="A42" s="223" t="s">
        <v>47</v>
      </c>
      <c r="B42" s="224" t="s">
        <v>26</v>
      </c>
      <c r="C42" s="224" t="s">
        <v>75</v>
      </c>
      <c r="D42" s="224" t="s">
        <v>75</v>
      </c>
      <c r="E42" s="224" t="s">
        <v>75</v>
      </c>
      <c r="F42" s="225" t="s">
        <v>75</v>
      </c>
      <c r="G42" s="226" t="s">
        <v>58</v>
      </c>
      <c r="H42" s="226" t="s">
        <v>59</v>
      </c>
      <c r="I42" s="226" t="s">
        <v>60</v>
      </c>
      <c r="J42" s="226" t="s">
        <v>61</v>
      </c>
      <c r="K42" s="227" t="s">
        <v>62</v>
      </c>
      <c r="L42" s="225" t="s">
        <v>57</v>
      </c>
      <c r="N42" s="229" t="s">
        <v>74</v>
      </c>
    </row>
    <row r="43" spans="1:14" s="221" customFormat="1" ht="15" customHeight="1" x14ac:dyDescent="0.25">
      <c r="A43" s="230">
        <v>1</v>
      </c>
      <c r="B43" s="231" t="s">
        <v>27</v>
      </c>
      <c r="C43" s="232">
        <v>13.714285714285715</v>
      </c>
      <c r="D43" s="233">
        <v>25</v>
      </c>
      <c r="E43" s="233">
        <v>31.764705882352938</v>
      </c>
      <c r="F43" s="234">
        <v>31.428571428571427</v>
      </c>
      <c r="G43" s="235">
        <v>25</v>
      </c>
      <c r="H43" s="235">
        <v>25</v>
      </c>
      <c r="I43" s="235">
        <v>30</v>
      </c>
      <c r="J43" s="235">
        <v>20</v>
      </c>
      <c r="K43" s="236">
        <f>((C43*G$43)+(D43*H$43)+(E43*I$43)+(F43*J$43))/SUM(G$43,H$43,I$43,J$43)</f>
        <v>25.493697478991592</v>
      </c>
      <c r="L43" s="237">
        <f t="shared" ref="L43:L70" si="2">RANK(K43,K$43:K$70)</f>
        <v>3</v>
      </c>
      <c r="N43" s="238">
        <f>K83-K43</f>
        <v>2.787071751777642</v>
      </c>
    </row>
    <row r="44" spans="1:14" s="221" customFormat="1" ht="15" customHeight="1" x14ac:dyDescent="0.25">
      <c r="A44" s="239">
        <v>2</v>
      </c>
      <c r="B44" s="240" t="s">
        <v>17</v>
      </c>
      <c r="C44" s="241">
        <v>1.1976047904191618</v>
      </c>
      <c r="D44" s="242">
        <v>15.204678362573098</v>
      </c>
      <c r="E44" s="242">
        <v>8.235294117647058</v>
      </c>
      <c r="F44" s="243">
        <v>9.4674556213017755</v>
      </c>
      <c r="G44" s="235"/>
      <c r="H44" s="235"/>
      <c r="I44" s="244" t="s">
        <v>63</v>
      </c>
      <c r="J44" s="244">
        <v>100</v>
      </c>
      <c r="K44" s="241">
        <f t="shared" ref="K44:K70" si="3">((C44*G$43)+(D44*H$43)+(E44*I$43)+(F44*J$43))/SUM(G$43,H$43,I$43,J$43)</f>
        <v>8.4646501478025371</v>
      </c>
      <c r="L44" s="245">
        <f t="shared" si="2"/>
        <v>28</v>
      </c>
      <c r="N44" s="238">
        <f t="shared" ref="N44:N69" si="4">K84-K44</f>
        <v>2.0782786976938485</v>
      </c>
    </row>
    <row r="45" spans="1:14" s="221" customFormat="1" ht="15" customHeight="1" x14ac:dyDescent="0.25">
      <c r="A45" s="239">
        <v>3</v>
      </c>
      <c r="B45" s="240" t="s">
        <v>18</v>
      </c>
      <c r="C45" s="241">
        <v>1.8072289156626504</v>
      </c>
      <c r="D45" s="242">
        <v>26.34730538922156</v>
      </c>
      <c r="E45" s="242">
        <v>15.060240963855422</v>
      </c>
      <c r="F45" s="243">
        <v>12.650602409638553</v>
      </c>
      <c r="K45" s="241">
        <f t="shared" si="3"/>
        <v>14.086826347305392</v>
      </c>
      <c r="L45" s="245">
        <f t="shared" si="2"/>
        <v>21</v>
      </c>
      <c r="N45" s="238">
        <f t="shared" si="4"/>
        <v>3.6909838158542509</v>
      </c>
    </row>
    <row r="46" spans="1:14" s="221" customFormat="1" ht="15" customHeight="1" x14ac:dyDescent="0.25">
      <c r="A46" s="239">
        <v>4</v>
      </c>
      <c r="B46" s="240" t="s">
        <v>19</v>
      </c>
      <c r="C46" s="241">
        <v>16.577540106951872</v>
      </c>
      <c r="D46" s="242">
        <v>13.297872340425531</v>
      </c>
      <c r="E46" s="242">
        <v>13.903743315508022</v>
      </c>
      <c r="F46" s="243">
        <v>36.898395721925134</v>
      </c>
      <c r="K46" s="241">
        <f t="shared" si="3"/>
        <v>19.019655250881783</v>
      </c>
      <c r="L46" s="245">
        <f t="shared" si="2"/>
        <v>12</v>
      </c>
      <c r="N46" s="238">
        <f t="shared" si="4"/>
        <v>5.1326679436048686</v>
      </c>
    </row>
    <row r="47" spans="1:14" s="221" customFormat="1" ht="15" customHeight="1" x14ac:dyDescent="0.25">
      <c r="A47" s="239">
        <v>5</v>
      </c>
      <c r="B47" s="240" t="s">
        <v>16</v>
      </c>
      <c r="C47" s="241">
        <v>12.337662337662337</v>
      </c>
      <c r="D47" s="242">
        <v>17.475728155339805</v>
      </c>
      <c r="E47" s="242">
        <v>10.355987055016183</v>
      </c>
      <c r="F47" s="243">
        <v>33.66013071895425</v>
      </c>
      <c r="K47" s="241">
        <f t="shared" si="3"/>
        <v>17.29216988354624</v>
      </c>
      <c r="L47" s="245">
        <f t="shared" si="2"/>
        <v>14</v>
      </c>
      <c r="N47" s="238">
        <f t="shared" si="4"/>
        <v>-2.6166653771950177</v>
      </c>
    </row>
    <row r="48" spans="1:14" s="221" customFormat="1" ht="15" customHeight="1" x14ac:dyDescent="0.25">
      <c r="A48" s="239">
        <v>6</v>
      </c>
      <c r="B48" s="240" t="s">
        <v>20</v>
      </c>
      <c r="C48" s="241">
        <v>1.935483870967742</v>
      </c>
      <c r="D48" s="242">
        <v>27.096774193548391</v>
      </c>
      <c r="E48" s="242">
        <v>15.686274509803921</v>
      </c>
      <c r="F48" s="243">
        <v>13.636363636363635</v>
      </c>
      <c r="K48" s="241">
        <f t="shared" si="3"/>
        <v>14.691219596342938</v>
      </c>
      <c r="L48" s="245">
        <f t="shared" si="2"/>
        <v>19</v>
      </c>
      <c r="N48" s="238">
        <f t="shared" si="4"/>
        <v>-0.57828622643106975</v>
      </c>
    </row>
    <row r="49" spans="1:14" s="221" customFormat="1" ht="15" customHeight="1" x14ac:dyDescent="0.25">
      <c r="A49" s="239">
        <v>7</v>
      </c>
      <c r="B49" s="240" t="s">
        <v>21</v>
      </c>
      <c r="C49" s="241">
        <v>18.471337579617835</v>
      </c>
      <c r="D49" s="242">
        <v>22.222222222222221</v>
      </c>
      <c r="E49" s="242">
        <v>16.049382716049383</v>
      </c>
      <c r="F49" s="243">
        <v>22.641509433962266</v>
      </c>
      <c r="K49" s="241">
        <f t="shared" si="3"/>
        <v>19.516506652067282</v>
      </c>
      <c r="L49" s="245">
        <f t="shared" si="2"/>
        <v>11</v>
      </c>
      <c r="N49" s="238">
        <f t="shared" si="4"/>
        <v>-1.3385790653379992</v>
      </c>
    </row>
    <row r="50" spans="1:14" s="221" customFormat="1" ht="15" customHeight="1" x14ac:dyDescent="0.25">
      <c r="A50" s="239">
        <v>8</v>
      </c>
      <c r="B50" s="240" t="s">
        <v>22</v>
      </c>
      <c r="C50" s="241">
        <v>1.5228426395939088</v>
      </c>
      <c r="D50" s="242">
        <v>20.398009950248756</v>
      </c>
      <c r="E50" s="242">
        <v>10</v>
      </c>
      <c r="F50" s="243">
        <v>10.050251256281408</v>
      </c>
      <c r="K50" s="241">
        <f t="shared" si="3"/>
        <v>10.490263398716948</v>
      </c>
      <c r="L50" s="245">
        <f t="shared" si="2"/>
        <v>25</v>
      </c>
      <c r="N50" s="238">
        <f t="shared" si="4"/>
        <v>2.4345558783914854</v>
      </c>
    </row>
    <row r="51" spans="1:14" s="221" customFormat="1" ht="15" customHeight="1" x14ac:dyDescent="0.25">
      <c r="A51" s="239">
        <v>9</v>
      </c>
      <c r="B51" s="240" t="s">
        <v>23</v>
      </c>
      <c r="C51" s="241">
        <v>5.0847457627118651</v>
      </c>
      <c r="D51" s="242">
        <v>33.898305084745758</v>
      </c>
      <c r="E51" s="242">
        <v>15.254237288135593</v>
      </c>
      <c r="F51" s="243">
        <v>10.227272727272728</v>
      </c>
      <c r="K51" s="241">
        <f t="shared" si="3"/>
        <v>16.367488443759626</v>
      </c>
      <c r="L51" s="245">
        <f t="shared" si="2"/>
        <v>16</v>
      </c>
      <c r="N51" s="238">
        <f t="shared" si="4"/>
        <v>-0.37323193748938799</v>
      </c>
    </row>
    <row r="52" spans="1:14" s="221" customFormat="1" ht="15" customHeight="1" x14ac:dyDescent="0.25">
      <c r="A52" s="239">
        <v>10</v>
      </c>
      <c r="B52" s="240" t="s">
        <v>24</v>
      </c>
      <c r="C52" s="241">
        <v>15.384615384615385</v>
      </c>
      <c r="D52" s="242">
        <v>20.8955223880597</v>
      </c>
      <c r="E52" s="242">
        <v>32.338308457711449</v>
      </c>
      <c r="F52" s="243">
        <v>28.28282828282828</v>
      </c>
      <c r="K52" s="241">
        <f t="shared" si="3"/>
        <v>24.428092637047861</v>
      </c>
      <c r="L52" s="245">
        <f t="shared" si="2"/>
        <v>5</v>
      </c>
      <c r="N52" s="238">
        <f t="shared" si="4"/>
        <v>3.2058045169309537</v>
      </c>
    </row>
    <row r="53" spans="1:14" s="221" customFormat="1" ht="15" customHeight="1" x14ac:dyDescent="0.25">
      <c r="A53" s="239">
        <v>11</v>
      </c>
      <c r="B53" s="240" t="s">
        <v>54</v>
      </c>
      <c r="C53" s="241">
        <v>5.1428571428571423</v>
      </c>
      <c r="D53" s="242">
        <v>20.689655172413794</v>
      </c>
      <c r="E53" s="242">
        <v>16.76300578034682</v>
      </c>
      <c r="F53" s="243">
        <v>17.816091954022991</v>
      </c>
      <c r="K53" s="241">
        <f t="shared" si="3"/>
        <v>15.050248203726378</v>
      </c>
      <c r="L53" s="245">
        <f t="shared" si="2"/>
        <v>17</v>
      </c>
      <c r="N53" s="238">
        <f t="shared" si="4"/>
        <v>1.3710411515959624</v>
      </c>
    </row>
    <row r="54" spans="1:14" s="221" customFormat="1" ht="15" customHeight="1" x14ac:dyDescent="0.25">
      <c r="A54" s="239">
        <v>12</v>
      </c>
      <c r="B54" s="240" t="s">
        <v>25</v>
      </c>
      <c r="C54" s="241">
        <v>5</v>
      </c>
      <c r="D54" s="242">
        <v>25</v>
      </c>
      <c r="E54" s="242">
        <v>13.577023498694519</v>
      </c>
      <c r="F54" s="243">
        <v>24.804177545691903</v>
      </c>
      <c r="K54" s="241">
        <f t="shared" si="3"/>
        <v>16.533942558746737</v>
      </c>
      <c r="L54" s="245">
        <f t="shared" si="2"/>
        <v>15</v>
      </c>
      <c r="N54" s="238">
        <f t="shared" si="4"/>
        <v>1.5108609619698719</v>
      </c>
    </row>
    <row r="55" spans="1:14" s="221" customFormat="1" ht="15" customHeight="1" x14ac:dyDescent="0.25">
      <c r="A55" s="239">
        <v>13</v>
      </c>
      <c r="B55" s="240" t="s">
        <v>0</v>
      </c>
      <c r="C55" s="241">
        <v>6</v>
      </c>
      <c r="D55" s="242">
        <v>50</v>
      </c>
      <c r="E55" s="242">
        <v>13.071895424836603</v>
      </c>
      <c r="F55" s="243">
        <v>16.33986928104575</v>
      </c>
      <c r="K55" s="241">
        <f t="shared" si="3"/>
        <v>21.18954248366013</v>
      </c>
      <c r="L55" s="245">
        <f t="shared" si="2"/>
        <v>7</v>
      </c>
      <c r="N55" s="238">
        <f t="shared" si="4"/>
        <v>-3.2972600534466672</v>
      </c>
    </row>
    <row r="56" spans="1:14" s="221" customFormat="1" ht="15" customHeight="1" x14ac:dyDescent="0.25">
      <c r="A56" s="239">
        <v>14</v>
      </c>
      <c r="B56" s="240" t="s">
        <v>1</v>
      </c>
      <c r="C56" s="241">
        <v>5.8441558441558437</v>
      </c>
      <c r="D56" s="242">
        <v>29.220779220779221</v>
      </c>
      <c r="E56" s="242">
        <v>31.168831168831169</v>
      </c>
      <c r="F56" s="243">
        <v>7.741935483870968</v>
      </c>
      <c r="I56" s="246"/>
      <c r="J56" s="246"/>
      <c r="K56" s="241">
        <f t="shared" si="3"/>
        <v>19.665270213657312</v>
      </c>
      <c r="L56" s="245">
        <f t="shared" si="2"/>
        <v>10</v>
      </c>
      <c r="N56" s="238">
        <f t="shared" si="4"/>
        <v>-2.9974591378500577</v>
      </c>
    </row>
    <row r="57" spans="1:14" s="221" customFormat="1" ht="15" customHeight="1" x14ac:dyDescent="0.25">
      <c r="A57" s="239">
        <v>15</v>
      </c>
      <c r="B57" s="240" t="s">
        <v>2</v>
      </c>
      <c r="C57" s="241">
        <v>2.7777777777777777</v>
      </c>
      <c r="D57" s="242">
        <v>12</v>
      </c>
      <c r="E57" s="242">
        <v>10.666666666666668</v>
      </c>
      <c r="F57" s="243">
        <v>10.810810810810811</v>
      </c>
      <c r="K57" s="241">
        <f t="shared" si="3"/>
        <v>9.0566066066066089</v>
      </c>
      <c r="L57" s="245">
        <f t="shared" si="2"/>
        <v>27</v>
      </c>
      <c r="N57" s="238">
        <f t="shared" si="4"/>
        <v>3.2900161493851545</v>
      </c>
    </row>
    <row r="58" spans="1:14" s="221" customFormat="1" ht="15" customHeight="1" x14ac:dyDescent="0.25">
      <c r="A58" s="239">
        <v>16</v>
      </c>
      <c r="B58" s="240" t="s">
        <v>3</v>
      </c>
      <c r="C58" s="241">
        <v>20.382165605095544</v>
      </c>
      <c r="D58" s="242">
        <v>29.559748427672954</v>
      </c>
      <c r="E58" s="242">
        <v>22.641509433962266</v>
      </c>
      <c r="F58" s="243">
        <v>38.216560509554142</v>
      </c>
      <c r="K58" s="241">
        <f t="shared" si="3"/>
        <v>26.921243440291633</v>
      </c>
      <c r="L58" s="245">
        <f t="shared" si="2"/>
        <v>2</v>
      </c>
      <c r="N58" s="238">
        <f t="shared" si="4"/>
        <v>-6.0053883393867729</v>
      </c>
    </row>
    <row r="59" spans="1:14" s="221" customFormat="1" ht="15" customHeight="1" x14ac:dyDescent="0.25">
      <c r="A59" s="239">
        <v>17</v>
      </c>
      <c r="B59" s="240" t="s">
        <v>4</v>
      </c>
      <c r="C59" s="241">
        <v>1.2048192771084338</v>
      </c>
      <c r="D59" s="242">
        <v>32.335329341317362</v>
      </c>
      <c r="E59" s="242">
        <v>9.7560975609756095</v>
      </c>
      <c r="F59" s="243">
        <v>6.0975609756097562</v>
      </c>
      <c r="K59" s="241">
        <f t="shared" si="3"/>
        <v>12.531378618021083</v>
      </c>
      <c r="L59" s="245">
        <f t="shared" si="2"/>
        <v>23</v>
      </c>
      <c r="N59" s="238">
        <f t="shared" si="4"/>
        <v>-1.581652830251894</v>
      </c>
    </row>
    <row r="60" spans="1:14" s="221" customFormat="1" ht="15" customHeight="1" x14ac:dyDescent="0.25">
      <c r="A60" s="239">
        <v>18</v>
      </c>
      <c r="B60" s="240" t="s">
        <v>5</v>
      </c>
      <c r="C60" s="241">
        <v>6.8062827225130889</v>
      </c>
      <c r="D60" s="242">
        <v>30.890052356020941</v>
      </c>
      <c r="E60" s="242">
        <v>19.791666666666664</v>
      </c>
      <c r="F60" s="243">
        <v>24.736842105263158</v>
      </c>
      <c r="K60" s="241">
        <f t="shared" si="3"/>
        <v>20.308952190686139</v>
      </c>
      <c r="L60" s="245">
        <f t="shared" si="2"/>
        <v>9</v>
      </c>
      <c r="N60" s="238">
        <f t="shared" si="4"/>
        <v>1.076024335135461</v>
      </c>
    </row>
    <row r="61" spans="1:14" s="221" customFormat="1" ht="15" customHeight="1" x14ac:dyDescent="0.25">
      <c r="A61" s="239">
        <v>19</v>
      </c>
      <c r="B61" s="240" t="s">
        <v>6</v>
      </c>
      <c r="C61" s="241">
        <v>27.118644067796609</v>
      </c>
      <c r="D61" s="242">
        <v>26.704545454545453</v>
      </c>
      <c r="E61" s="242">
        <v>26.285714285714285</v>
      </c>
      <c r="F61" s="243">
        <v>34.090909090909086</v>
      </c>
      <c r="K61" s="241">
        <f t="shared" si="3"/>
        <v>28.159693484481622</v>
      </c>
      <c r="L61" s="245">
        <f t="shared" si="2"/>
        <v>1</v>
      </c>
      <c r="N61" s="238">
        <f t="shared" si="4"/>
        <v>-2.9532795630186399</v>
      </c>
    </row>
    <row r="62" spans="1:14" s="221" customFormat="1" ht="15" customHeight="1" x14ac:dyDescent="0.25">
      <c r="A62" s="239">
        <v>20</v>
      </c>
      <c r="B62" s="240" t="s">
        <v>7</v>
      </c>
      <c r="C62" s="241">
        <v>22</v>
      </c>
      <c r="D62" s="242">
        <v>25.615763546798032</v>
      </c>
      <c r="E62" s="242">
        <v>9.3596059113300498</v>
      </c>
      <c r="F62" s="243">
        <v>34.5</v>
      </c>
      <c r="K62" s="241">
        <f t="shared" si="3"/>
        <v>21.611822660098525</v>
      </c>
      <c r="L62" s="245">
        <f t="shared" si="2"/>
        <v>6</v>
      </c>
      <c r="N62" s="238">
        <f t="shared" si="4"/>
        <v>-5.282530465596416</v>
      </c>
    </row>
    <row r="63" spans="1:14" s="221" customFormat="1" ht="15" customHeight="1" x14ac:dyDescent="0.25">
      <c r="A63" s="239">
        <v>21</v>
      </c>
      <c r="B63" s="240" t="s">
        <v>8</v>
      </c>
      <c r="C63" s="241">
        <v>1.9230769230769231</v>
      </c>
      <c r="D63" s="242">
        <v>18.9873417721519</v>
      </c>
      <c r="E63" s="242">
        <v>10.759493670886076</v>
      </c>
      <c r="F63" s="243">
        <v>8.2278481012658222</v>
      </c>
      <c r="K63" s="241">
        <f t="shared" si="3"/>
        <v>10.101022395326194</v>
      </c>
      <c r="L63" s="245">
        <f t="shared" si="2"/>
        <v>26</v>
      </c>
      <c r="N63" s="238">
        <f t="shared" si="4"/>
        <v>5.2498054270085941</v>
      </c>
    </row>
    <row r="64" spans="1:14" s="221" customFormat="1" ht="15" customHeight="1" x14ac:dyDescent="0.25">
      <c r="A64" s="239">
        <v>22</v>
      </c>
      <c r="B64" s="240" t="s">
        <v>9</v>
      </c>
      <c r="C64" s="241">
        <v>3.2432432432432434</v>
      </c>
      <c r="D64" s="242">
        <v>27.807486631016044</v>
      </c>
      <c r="E64" s="242">
        <v>10.160427807486631</v>
      </c>
      <c r="F64" s="243">
        <v>10.27027027027027</v>
      </c>
      <c r="K64" s="241">
        <f t="shared" si="3"/>
        <v>12.864864864864865</v>
      </c>
      <c r="L64" s="245">
        <f t="shared" si="2"/>
        <v>22</v>
      </c>
      <c r="N64" s="238">
        <f t="shared" si="4"/>
        <v>-1.6786297161064958</v>
      </c>
    </row>
    <row r="65" spans="1:14" s="221" customFormat="1" ht="15" customHeight="1" x14ac:dyDescent="0.25">
      <c r="A65" s="239">
        <v>23</v>
      </c>
      <c r="B65" s="240" t="s">
        <v>10</v>
      </c>
      <c r="C65" s="241">
        <v>3.225806451612903</v>
      </c>
      <c r="D65" s="242">
        <v>21.935483870967744</v>
      </c>
      <c r="E65" s="242">
        <v>14.193548387096774</v>
      </c>
      <c r="F65" s="243">
        <v>3.8961038961038961</v>
      </c>
      <c r="K65" s="241">
        <f t="shared" si="3"/>
        <v>11.327607875994975</v>
      </c>
      <c r="L65" s="245">
        <f t="shared" si="2"/>
        <v>24</v>
      </c>
      <c r="N65" s="238">
        <f t="shared" si="4"/>
        <v>3.987250769796189</v>
      </c>
    </row>
    <row r="66" spans="1:14" s="221" customFormat="1" ht="15" customHeight="1" x14ac:dyDescent="0.25">
      <c r="A66" s="239">
        <v>24</v>
      </c>
      <c r="B66" s="240" t="s">
        <v>11</v>
      </c>
      <c r="C66" s="241">
        <v>6.8571428571428577</v>
      </c>
      <c r="D66" s="242">
        <v>23.863636363636363</v>
      </c>
      <c r="E66" s="242">
        <v>11.931818181818182</v>
      </c>
      <c r="F66" s="243">
        <v>16.477272727272727</v>
      </c>
      <c r="K66" s="241">
        <f t="shared" si="3"/>
        <v>14.555194805194805</v>
      </c>
      <c r="L66" s="245">
        <f t="shared" si="2"/>
        <v>20</v>
      </c>
      <c r="N66" s="238">
        <f t="shared" si="4"/>
        <v>2.0831139634457188</v>
      </c>
    </row>
    <row r="67" spans="1:14" s="221" customFormat="1" ht="15" customHeight="1" x14ac:dyDescent="0.25">
      <c r="A67" s="239">
        <v>25</v>
      </c>
      <c r="B67" s="240" t="s">
        <v>12</v>
      </c>
      <c r="C67" s="241">
        <v>2.7027027027027026</v>
      </c>
      <c r="D67" s="242">
        <v>31.333333333333336</v>
      </c>
      <c r="E67" s="242">
        <v>11.486486486486488</v>
      </c>
      <c r="F67" s="243">
        <v>15.436241610738255</v>
      </c>
      <c r="K67" s="241">
        <f t="shared" si="3"/>
        <v>15.042203277102608</v>
      </c>
      <c r="L67" s="245">
        <f t="shared" si="2"/>
        <v>18</v>
      </c>
      <c r="N67" s="238">
        <f t="shared" si="4"/>
        <v>1.75612972280177</v>
      </c>
    </row>
    <row r="68" spans="1:14" s="221" customFormat="1" ht="15" customHeight="1" x14ac:dyDescent="0.25">
      <c r="A68" s="239">
        <v>26</v>
      </c>
      <c r="B68" s="240" t="s">
        <v>13</v>
      </c>
      <c r="C68" s="241">
        <v>12.626262626262626</v>
      </c>
      <c r="D68" s="242">
        <v>20.202020202020201</v>
      </c>
      <c r="E68" s="242">
        <v>22.727272727272727</v>
      </c>
      <c r="F68" s="243">
        <v>29.797979797979796</v>
      </c>
      <c r="K68" s="241">
        <f t="shared" si="3"/>
        <v>20.984848484848484</v>
      </c>
      <c r="L68" s="245">
        <f t="shared" si="2"/>
        <v>8</v>
      </c>
      <c r="N68" s="238">
        <f t="shared" si="4"/>
        <v>2.9967173250415513</v>
      </c>
    </row>
    <row r="69" spans="1:14" s="221" customFormat="1" ht="15" customHeight="1" x14ac:dyDescent="0.25">
      <c r="A69" s="239">
        <v>27</v>
      </c>
      <c r="B69" s="240" t="s">
        <v>14</v>
      </c>
      <c r="C69" s="241">
        <v>18.461538461538463</v>
      </c>
      <c r="D69" s="242">
        <v>25.641025641025639</v>
      </c>
      <c r="E69" s="242">
        <v>17.435897435897434</v>
      </c>
      <c r="F69" s="243">
        <v>46.153846153846153</v>
      </c>
      <c r="K69" s="241">
        <f t="shared" si="3"/>
        <v>25.487179487179482</v>
      </c>
      <c r="L69" s="245">
        <f t="shared" si="2"/>
        <v>4</v>
      </c>
      <c r="N69" s="238">
        <f t="shared" si="4"/>
        <v>0.99304513205858669</v>
      </c>
    </row>
    <row r="70" spans="1:14" s="221" customFormat="1" ht="15" customHeight="1" thickBot="1" x14ac:dyDescent="0.3">
      <c r="A70" s="247">
        <v>28</v>
      </c>
      <c r="B70" s="248" t="s">
        <v>15</v>
      </c>
      <c r="C70" s="249">
        <v>13.004484304932735</v>
      </c>
      <c r="D70" s="250">
        <v>17.937219730941703</v>
      </c>
      <c r="E70" s="250">
        <v>14.932126696832579</v>
      </c>
      <c r="F70" s="251">
        <v>31.838565022421523</v>
      </c>
      <c r="K70" s="249">
        <f t="shared" si="3"/>
        <v>18.582777022502686</v>
      </c>
      <c r="L70" s="252">
        <f t="shared" si="2"/>
        <v>13</v>
      </c>
      <c r="N70" s="253">
        <f>K110-K70</f>
        <v>4.0594994002615401</v>
      </c>
    </row>
    <row r="71" spans="1:14" ht="15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N71" s="114"/>
    </row>
    <row r="72" spans="1:14" ht="15.75" thickBot="1" x14ac:dyDescent="0.3">
      <c r="A72" s="12"/>
      <c r="B72" s="12" t="s">
        <v>67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N72" s="114"/>
    </row>
    <row r="73" spans="1:14" ht="15.75" thickBot="1" x14ac:dyDescent="0.3">
      <c r="A73" s="12"/>
      <c r="B73" s="34" t="s">
        <v>28</v>
      </c>
      <c r="C73" s="5">
        <f>AVERAGE(C43:C70)</f>
        <v>9.0126538253680479</v>
      </c>
      <c r="D73" s="5">
        <f>AVERAGE(D43:D70)</f>
        <v>24.698565683965199</v>
      </c>
      <c r="E73" s="5">
        <f>AVERAGE(E43:E70)</f>
        <v>16.262759360638629</v>
      </c>
      <c r="F73" s="5">
        <f>AVERAGE(F43:F70)</f>
        <v>20.93558094906345</v>
      </c>
      <c r="G73" s="12"/>
      <c r="H73" s="12"/>
      <c r="I73" s="12"/>
      <c r="J73" s="12"/>
      <c r="K73" s="5">
        <f>AVERAGE(K43:K70)</f>
        <v>17.493748875337591</v>
      </c>
      <c r="L73" s="12"/>
      <c r="N73" s="41">
        <f>K113-K73</f>
        <v>0.67856800823724939</v>
      </c>
    </row>
    <row r="74" spans="1:14" x14ac:dyDescent="0.25">
      <c r="A74" s="12"/>
      <c r="B74" s="34" t="s">
        <v>32</v>
      </c>
      <c r="C74" s="5">
        <f>STDEV(C43:C70)</f>
        <v>7.491956662098735</v>
      </c>
      <c r="D74" s="5">
        <f>STDEV(D43:D70)</f>
        <v>7.5257659791367901</v>
      </c>
      <c r="E74" s="5">
        <f>STDEV(E43:E70)</f>
        <v>6.9887429397504084</v>
      </c>
      <c r="F74" s="5">
        <f>STDEV(F43:F70)</f>
        <v>11.756950046460108</v>
      </c>
      <c r="G74" s="12"/>
      <c r="H74" s="12"/>
      <c r="I74" s="12"/>
      <c r="J74" s="12"/>
      <c r="K74" s="5">
        <f>STDEV(K43:K70)</f>
        <v>5.5259084466961257</v>
      </c>
      <c r="L74" s="12"/>
    </row>
    <row r="75" spans="1:14" x14ac:dyDescent="0.25">
      <c r="A75" s="12"/>
      <c r="B75" s="34" t="s">
        <v>29</v>
      </c>
      <c r="C75" s="35">
        <f>COUNT(C43:C70)</f>
        <v>28</v>
      </c>
      <c r="D75" s="35">
        <f>COUNT(D43:D70)</f>
        <v>28</v>
      </c>
      <c r="E75" s="35">
        <f>COUNT(E43:E70)</f>
        <v>28</v>
      </c>
      <c r="F75" s="35">
        <f>COUNT(F43:F70)</f>
        <v>28</v>
      </c>
      <c r="G75" s="12"/>
      <c r="H75" s="12"/>
      <c r="I75" s="12"/>
      <c r="J75" s="12"/>
      <c r="K75" s="35">
        <f>COUNT(K43:K70)</f>
        <v>28</v>
      </c>
      <c r="L75" s="12"/>
    </row>
    <row r="76" spans="1:14" x14ac:dyDescent="0.25">
      <c r="A76" s="12"/>
      <c r="B76" s="34" t="s">
        <v>30</v>
      </c>
      <c r="C76" s="1">
        <f>MIN(C43:C70)</f>
        <v>1.1976047904191618</v>
      </c>
      <c r="D76" s="1">
        <f>MIN(D43:D70)</f>
        <v>12</v>
      </c>
      <c r="E76" s="1">
        <f>MIN(E43:E70)</f>
        <v>8.235294117647058</v>
      </c>
      <c r="F76" s="1">
        <f>MIN(F43:F70)</f>
        <v>3.8961038961038961</v>
      </c>
      <c r="G76" s="22"/>
      <c r="H76" s="22"/>
      <c r="I76" s="22"/>
      <c r="J76" s="22"/>
      <c r="K76" s="1">
        <f>MIN(K43:K70)</f>
        <v>8.4646501478025371</v>
      </c>
      <c r="L76" s="12"/>
    </row>
    <row r="77" spans="1:14" x14ac:dyDescent="0.25">
      <c r="A77" s="12"/>
      <c r="B77" s="34" t="s">
        <v>31</v>
      </c>
      <c r="C77" s="1">
        <f>MAX(C43:C70)</f>
        <v>27.118644067796609</v>
      </c>
      <c r="D77" s="1">
        <f>MAX(D43:D70)</f>
        <v>50</v>
      </c>
      <c r="E77" s="1">
        <f>MAX(E43:E70)</f>
        <v>32.338308457711449</v>
      </c>
      <c r="F77" s="1">
        <f>MAX(F43:F70)</f>
        <v>46.153846153846153</v>
      </c>
      <c r="G77" s="22"/>
      <c r="H77" s="22"/>
      <c r="I77" s="22"/>
      <c r="J77" s="22"/>
      <c r="K77" s="1">
        <f>MAX(K43:K70)</f>
        <v>28.159693484481622</v>
      </c>
      <c r="L77" s="12"/>
    </row>
    <row r="78" spans="1:14" x14ac:dyDescent="0.25">
      <c r="A78" s="12"/>
      <c r="G78" s="12"/>
      <c r="H78" s="12"/>
      <c r="I78" s="12"/>
      <c r="J78" s="12"/>
      <c r="K78" s="12"/>
      <c r="L78" s="12"/>
    </row>
    <row r="79" spans="1:14" x14ac:dyDescent="0.25">
      <c r="A79" s="12"/>
      <c r="G79" s="12"/>
      <c r="H79" s="12"/>
      <c r="I79" s="12"/>
      <c r="J79" s="12"/>
      <c r="K79" s="12"/>
      <c r="L79" s="12"/>
    </row>
    <row r="80" spans="1:14" ht="15.75" thickBot="1" x14ac:dyDescent="0.3">
      <c r="A80" s="12"/>
      <c r="B80" s="12"/>
      <c r="G80" s="12"/>
      <c r="H80" s="12"/>
      <c r="I80" s="12"/>
      <c r="J80" s="12"/>
      <c r="K80" s="12"/>
      <c r="L80" s="12"/>
    </row>
    <row r="81" spans="1:12" s="221" customFormat="1" ht="75" customHeight="1" thickBot="1" x14ac:dyDescent="0.3">
      <c r="A81" s="214" t="s">
        <v>53</v>
      </c>
      <c r="B81" s="215"/>
      <c r="C81" s="216" t="s">
        <v>50</v>
      </c>
      <c r="D81" s="216" t="s">
        <v>51</v>
      </c>
      <c r="E81" s="216" t="s">
        <v>48</v>
      </c>
      <c r="F81" s="217" t="s">
        <v>49</v>
      </c>
      <c r="G81" s="218" t="s">
        <v>56</v>
      </c>
      <c r="H81" s="218"/>
      <c r="I81" s="219"/>
      <c r="J81" s="219"/>
      <c r="K81" s="214" t="s">
        <v>126</v>
      </c>
      <c r="L81" s="220"/>
    </row>
    <row r="82" spans="1:12" s="228" customFormat="1" ht="25.35" customHeight="1" thickBot="1" x14ac:dyDescent="0.25">
      <c r="A82" s="223" t="s">
        <v>47</v>
      </c>
      <c r="B82" s="224" t="s">
        <v>26</v>
      </c>
      <c r="C82" s="224" t="s">
        <v>75</v>
      </c>
      <c r="D82" s="224" t="s">
        <v>75</v>
      </c>
      <c r="E82" s="224" t="s">
        <v>75</v>
      </c>
      <c r="F82" s="225" t="s">
        <v>75</v>
      </c>
      <c r="G82" s="226" t="s">
        <v>58</v>
      </c>
      <c r="H82" s="226" t="s">
        <v>59</v>
      </c>
      <c r="I82" s="226" t="s">
        <v>60</v>
      </c>
      <c r="J82" s="226" t="s">
        <v>61</v>
      </c>
      <c r="K82" s="227" t="s">
        <v>62</v>
      </c>
      <c r="L82" s="225" t="s">
        <v>57</v>
      </c>
    </row>
    <row r="83" spans="1:12" s="221" customFormat="1" x14ac:dyDescent="0.25">
      <c r="A83" s="230">
        <v>1</v>
      </c>
      <c r="B83" s="231" t="s">
        <v>27</v>
      </c>
      <c r="C83" s="232">
        <v>15.865384615384615</v>
      </c>
      <c r="D83" s="233">
        <v>32.211538461538467</v>
      </c>
      <c r="E83" s="233">
        <v>38.5</v>
      </c>
      <c r="F83" s="234">
        <v>23.557692307692307</v>
      </c>
      <c r="G83" s="235">
        <v>25</v>
      </c>
      <c r="H83" s="235">
        <v>25</v>
      </c>
      <c r="I83" s="235">
        <v>30</v>
      </c>
      <c r="J83" s="235">
        <v>20</v>
      </c>
      <c r="K83" s="236">
        <f>((C83*G$83)+(D83*H$83)+(E83*I$83)+(F83*J$83))/SUM(G$83,H$83,I$83,J$83)</f>
        <v>28.280769230769234</v>
      </c>
      <c r="L83" s="237">
        <f t="shared" ref="L83:L110" si="5">RANK(K83,K$83:K$110)</f>
        <v>1</v>
      </c>
    </row>
    <row r="84" spans="1:12" s="221" customFormat="1" x14ac:dyDescent="0.25">
      <c r="A84" s="239">
        <v>2</v>
      </c>
      <c r="B84" s="240" t="s">
        <v>17</v>
      </c>
      <c r="C84" s="241">
        <v>1.7467248908296942</v>
      </c>
      <c r="D84" s="242">
        <v>17.903930131004365</v>
      </c>
      <c r="E84" s="242">
        <v>12.334801762114537</v>
      </c>
      <c r="F84" s="243">
        <v>9.6491228070175428</v>
      </c>
      <c r="G84" s="235"/>
      <c r="H84" s="235"/>
      <c r="I84" s="244" t="s">
        <v>63</v>
      </c>
      <c r="J84" s="244">
        <v>100</v>
      </c>
      <c r="K84" s="241">
        <f t="shared" ref="K84:K110" si="6">((C84*G$83)+(D84*H$83)+(E84*I$83)+(F84*J$83))/SUM(G$83,H$83,I$83,J$83)</f>
        <v>10.542928845496386</v>
      </c>
      <c r="L84" s="245">
        <f t="shared" si="5"/>
        <v>28</v>
      </c>
    </row>
    <row r="85" spans="1:12" s="221" customFormat="1" x14ac:dyDescent="0.25">
      <c r="A85" s="239">
        <v>3</v>
      </c>
      <c r="B85" s="240" t="s">
        <v>18</v>
      </c>
      <c r="C85" s="241">
        <v>1.4285714285714286</v>
      </c>
      <c r="D85" s="242">
        <v>36.44859813084112</v>
      </c>
      <c r="E85" s="242">
        <v>16.901408450704224</v>
      </c>
      <c r="F85" s="243">
        <v>16.19047619047619</v>
      </c>
      <c r="K85" s="241">
        <f t="shared" si="6"/>
        <v>17.777810163159643</v>
      </c>
      <c r="L85" s="245">
        <f t="shared" si="5"/>
        <v>13</v>
      </c>
    </row>
    <row r="86" spans="1:12" s="221" customFormat="1" x14ac:dyDescent="0.25">
      <c r="A86" s="239">
        <v>4</v>
      </c>
      <c r="B86" s="240" t="s">
        <v>19</v>
      </c>
      <c r="C86" s="241">
        <v>22.058823529411764</v>
      </c>
      <c r="D86" s="242">
        <v>22.222222222222221</v>
      </c>
      <c r="E86" s="242">
        <v>23.902439024390244</v>
      </c>
      <c r="F86" s="243">
        <v>29.55665024630542</v>
      </c>
      <c r="K86" s="241">
        <f t="shared" si="6"/>
        <v>24.152323194486652</v>
      </c>
      <c r="L86" s="245">
        <f t="shared" si="5"/>
        <v>5</v>
      </c>
    </row>
    <row r="87" spans="1:12" s="221" customFormat="1" x14ac:dyDescent="0.25">
      <c r="A87" s="239">
        <v>5</v>
      </c>
      <c r="B87" s="240" t="s">
        <v>16</v>
      </c>
      <c r="C87" s="241">
        <v>11.3314447592068</v>
      </c>
      <c r="D87" s="242">
        <v>18.30985915492958</v>
      </c>
      <c r="E87" s="242">
        <v>9.0395480225988702</v>
      </c>
      <c r="F87" s="243">
        <v>22.766570605187319</v>
      </c>
      <c r="K87" s="241">
        <f t="shared" si="6"/>
        <v>14.675504506351222</v>
      </c>
      <c r="L87" s="245">
        <f t="shared" si="5"/>
        <v>22</v>
      </c>
    </row>
    <row r="88" spans="1:12" s="221" customFormat="1" x14ac:dyDescent="0.25">
      <c r="A88" s="239">
        <v>6</v>
      </c>
      <c r="B88" s="240" t="s">
        <v>20</v>
      </c>
      <c r="C88" s="241">
        <v>3.3195020746887969</v>
      </c>
      <c r="D88" s="242">
        <v>28.512396694214875</v>
      </c>
      <c r="E88" s="242">
        <v>15.833333333333332</v>
      </c>
      <c r="F88" s="243">
        <v>7.0247933884297522</v>
      </c>
      <c r="K88" s="241">
        <f t="shared" si="6"/>
        <v>14.112933369911868</v>
      </c>
      <c r="L88" s="245">
        <f t="shared" si="5"/>
        <v>23</v>
      </c>
    </row>
    <row r="89" spans="1:12" s="221" customFormat="1" x14ac:dyDescent="0.25">
      <c r="A89" s="239">
        <v>7</v>
      </c>
      <c r="B89" s="240" t="s">
        <v>21</v>
      </c>
      <c r="C89" s="241">
        <v>10.365853658536585</v>
      </c>
      <c r="D89" s="242">
        <v>22.560975609756099</v>
      </c>
      <c r="E89" s="242">
        <v>20.73170731707317</v>
      </c>
      <c r="F89" s="243">
        <v>18.633540372670808</v>
      </c>
      <c r="K89" s="241">
        <f t="shared" si="6"/>
        <v>18.177927586729282</v>
      </c>
      <c r="L89" s="245">
        <f t="shared" si="5"/>
        <v>10</v>
      </c>
    </row>
    <row r="90" spans="1:12" s="221" customFormat="1" x14ac:dyDescent="0.25">
      <c r="A90" s="239">
        <v>8</v>
      </c>
      <c r="B90" s="240" t="s">
        <v>22</v>
      </c>
      <c r="C90" s="241">
        <v>1.6</v>
      </c>
      <c r="D90" s="242">
        <v>23.200000000000003</v>
      </c>
      <c r="E90" s="242">
        <v>18.399999999999999</v>
      </c>
      <c r="F90" s="243">
        <v>6.024096385542169</v>
      </c>
      <c r="K90" s="241">
        <f t="shared" si="6"/>
        <v>12.924819277108433</v>
      </c>
      <c r="L90" s="245">
        <f t="shared" si="5"/>
        <v>24</v>
      </c>
    </row>
    <row r="91" spans="1:12" s="221" customFormat="1" x14ac:dyDescent="0.25">
      <c r="A91" s="239">
        <v>9</v>
      </c>
      <c r="B91" s="240" t="s">
        <v>23</v>
      </c>
      <c r="C91" s="241">
        <v>1.9230769230769231</v>
      </c>
      <c r="D91" s="242">
        <v>34.449760765550238</v>
      </c>
      <c r="E91" s="242">
        <v>19.138755980861244</v>
      </c>
      <c r="F91" s="243">
        <v>5.7971014492753623</v>
      </c>
      <c r="K91" s="241">
        <f t="shared" si="6"/>
        <v>15.994256506270238</v>
      </c>
      <c r="L91" s="245">
        <f t="shared" si="5"/>
        <v>19</v>
      </c>
    </row>
    <row r="92" spans="1:12" s="221" customFormat="1" x14ac:dyDescent="0.25">
      <c r="A92" s="239">
        <v>10</v>
      </c>
      <c r="B92" s="240" t="s">
        <v>24</v>
      </c>
      <c r="C92" s="241">
        <v>11.83206106870229</v>
      </c>
      <c r="D92" s="242">
        <v>26.591760299625467</v>
      </c>
      <c r="E92" s="242">
        <v>40.754716981132077</v>
      </c>
      <c r="F92" s="243">
        <v>29.007633587786259</v>
      </c>
      <c r="K92" s="241">
        <f t="shared" si="6"/>
        <v>27.633897153978815</v>
      </c>
      <c r="L92" s="245">
        <f t="shared" si="5"/>
        <v>2</v>
      </c>
    </row>
    <row r="93" spans="1:12" s="221" customFormat="1" x14ac:dyDescent="0.25">
      <c r="A93" s="239">
        <v>11</v>
      </c>
      <c r="B93" s="240" t="s">
        <v>54</v>
      </c>
      <c r="C93" s="241">
        <v>1.7391304347826086</v>
      </c>
      <c r="D93" s="242">
        <v>34.482758620689658</v>
      </c>
      <c r="E93" s="242">
        <v>14.782608695652174</v>
      </c>
      <c r="F93" s="243">
        <v>14.655172413793101</v>
      </c>
      <c r="K93" s="241">
        <f t="shared" si="6"/>
        <v>16.42128935532234</v>
      </c>
      <c r="L93" s="245">
        <f t="shared" si="5"/>
        <v>17</v>
      </c>
    </row>
    <row r="94" spans="1:12" s="221" customFormat="1" x14ac:dyDescent="0.25">
      <c r="A94" s="239">
        <v>12</v>
      </c>
      <c r="B94" s="240" t="s">
        <v>25</v>
      </c>
      <c r="C94" s="241">
        <v>6.4301552106430151</v>
      </c>
      <c r="D94" s="242">
        <v>34.070796460176986</v>
      </c>
      <c r="E94" s="242">
        <v>21.826280623608017</v>
      </c>
      <c r="F94" s="243">
        <v>6.8584070796460175</v>
      </c>
      <c r="K94" s="241">
        <f t="shared" si="6"/>
        <v>18.044803520716609</v>
      </c>
      <c r="L94" s="245">
        <f t="shared" si="5"/>
        <v>11</v>
      </c>
    </row>
    <row r="95" spans="1:12" s="221" customFormat="1" x14ac:dyDescent="0.25">
      <c r="A95" s="239">
        <v>13</v>
      </c>
      <c r="B95" s="240" t="s">
        <v>0</v>
      </c>
      <c r="C95" s="241">
        <v>4.5977011494252871</v>
      </c>
      <c r="D95" s="242">
        <v>43.428571428571431</v>
      </c>
      <c r="E95" s="242">
        <v>16.571428571428569</v>
      </c>
      <c r="F95" s="243">
        <v>4.5714285714285712</v>
      </c>
      <c r="K95" s="241">
        <f t="shared" si="6"/>
        <v>17.892282430213463</v>
      </c>
      <c r="L95" s="245">
        <f t="shared" si="5"/>
        <v>12</v>
      </c>
    </row>
    <row r="96" spans="1:12" s="221" customFormat="1" x14ac:dyDescent="0.25">
      <c r="A96" s="239">
        <v>14</v>
      </c>
      <c r="B96" s="240" t="s">
        <v>1</v>
      </c>
      <c r="C96" s="241">
        <v>3.5856573705179287</v>
      </c>
      <c r="D96" s="242">
        <v>26.48221343873518</v>
      </c>
      <c r="E96" s="242">
        <v>25.702811244979916</v>
      </c>
      <c r="F96" s="243">
        <v>7.1999999999999993</v>
      </c>
      <c r="I96" s="246"/>
      <c r="J96" s="246"/>
      <c r="K96" s="241">
        <f t="shared" si="6"/>
        <v>16.667811075807254</v>
      </c>
      <c r="L96" s="245">
        <f t="shared" si="5"/>
        <v>15</v>
      </c>
    </row>
    <row r="97" spans="1:12" s="221" customFormat="1" x14ac:dyDescent="0.25">
      <c r="A97" s="239">
        <v>15</v>
      </c>
      <c r="B97" s="240" t="s">
        <v>2</v>
      </c>
      <c r="C97" s="241">
        <v>2.1645021645021645</v>
      </c>
      <c r="D97" s="242">
        <v>18.723404255319149</v>
      </c>
      <c r="E97" s="242">
        <v>16.595744680851062</v>
      </c>
      <c r="F97" s="243">
        <v>10.72961373390558</v>
      </c>
      <c r="K97" s="241">
        <f t="shared" si="6"/>
        <v>12.346622755991763</v>
      </c>
      <c r="L97" s="245">
        <f t="shared" si="5"/>
        <v>25</v>
      </c>
    </row>
    <row r="98" spans="1:12" s="221" customFormat="1" x14ac:dyDescent="0.25">
      <c r="A98" s="239">
        <v>16</v>
      </c>
      <c r="B98" s="240" t="s">
        <v>3</v>
      </c>
      <c r="C98" s="241">
        <v>12.352941176470589</v>
      </c>
      <c r="D98" s="242">
        <v>22.093023255813954</v>
      </c>
      <c r="E98" s="242">
        <v>26.589595375722542</v>
      </c>
      <c r="F98" s="243">
        <v>21.637426900584796</v>
      </c>
      <c r="K98" s="241">
        <f t="shared" si="6"/>
        <v>20.91585510090486</v>
      </c>
      <c r="L98" s="245">
        <f t="shared" si="5"/>
        <v>9</v>
      </c>
    </row>
    <row r="99" spans="1:12" s="221" customFormat="1" x14ac:dyDescent="0.25">
      <c r="A99" s="239">
        <v>17</v>
      </c>
      <c r="B99" s="240" t="s">
        <v>4</v>
      </c>
      <c r="C99" s="241">
        <v>0.83333333333333337</v>
      </c>
      <c r="D99" s="242">
        <v>27.500000000000004</v>
      </c>
      <c r="E99" s="242">
        <v>8.3682008368200833</v>
      </c>
      <c r="F99" s="243">
        <v>6.7796610169491522</v>
      </c>
      <c r="K99" s="241">
        <f t="shared" si="6"/>
        <v>10.949725787769189</v>
      </c>
      <c r="L99" s="245">
        <f t="shared" si="5"/>
        <v>27</v>
      </c>
    </row>
    <row r="100" spans="1:12" s="221" customFormat="1" x14ac:dyDescent="0.25">
      <c r="A100" s="239">
        <v>18</v>
      </c>
      <c r="B100" s="240" t="s">
        <v>5</v>
      </c>
      <c r="C100" s="241">
        <v>9.8591549295774641</v>
      </c>
      <c r="D100" s="242">
        <v>35.68075117370892</v>
      </c>
      <c r="E100" s="242">
        <v>23.584905660377359</v>
      </c>
      <c r="F100" s="243">
        <v>14.622641509433961</v>
      </c>
      <c r="K100" s="241">
        <f t="shared" si="6"/>
        <v>21.3849765258216</v>
      </c>
      <c r="L100" s="245">
        <f t="shared" si="5"/>
        <v>8</v>
      </c>
    </row>
    <row r="101" spans="1:12" s="221" customFormat="1" x14ac:dyDescent="0.25">
      <c r="A101" s="239">
        <v>19</v>
      </c>
      <c r="B101" s="240" t="s">
        <v>6</v>
      </c>
      <c r="C101" s="241">
        <v>23.300970873786408</v>
      </c>
      <c r="D101" s="242">
        <v>24.154589371980677</v>
      </c>
      <c r="E101" s="242">
        <v>24.637681159420293</v>
      </c>
      <c r="F101" s="243">
        <v>29.756097560975608</v>
      </c>
      <c r="K101" s="241">
        <f t="shared" si="6"/>
        <v>25.206413921462982</v>
      </c>
      <c r="L101" s="245">
        <f t="shared" si="5"/>
        <v>4</v>
      </c>
    </row>
    <row r="102" spans="1:12" s="221" customFormat="1" x14ac:dyDescent="0.25">
      <c r="A102" s="239">
        <v>20</v>
      </c>
      <c r="B102" s="240" t="s">
        <v>7</v>
      </c>
      <c r="C102" s="241">
        <v>13.559322033898304</v>
      </c>
      <c r="D102" s="242">
        <v>18.907563025210084</v>
      </c>
      <c r="E102" s="242">
        <v>16.455696202531644</v>
      </c>
      <c r="F102" s="243">
        <v>16.379310344827587</v>
      </c>
      <c r="K102" s="241">
        <f t="shared" si="6"/>
        <v>16.329292194502109</v>
      </c>
      <c r="L102" s="245">
        <f t="shared" si="5"/>
        <v>18</v>
      </c>
    </row>
    <row r="103" spans="1:12" s="221" customFormat="1" x14ac:dyDescent="0.25">
      <c r="A103" s="239">
        <v>21</v>
      </c>
      <c r="B103" s="240" t="s">
        <v>8</v>
      </c>
      <c r="C103" s="241">
        <v>5.3140096618357484</v>
      </c>
      <c r="D103" s="242">
        <v>25.60386473429952</v>
      </c>
      <c r="E103" s="242">
        <v>18.932038834951456</v>
      </c>
      <c r="F103" s="243">
        <v>9.7087378640776691</v>
      </c>
      <c r="K103" s="241">
        <f t="shared" si="6"/>
        <v>15.350827822334788</v>
      </c>
      <c r="L103" s="245">
        <f t="shared" si="5"/>
        <v>20</v>
      </c>
    </row>
    <row r="104" spans="1:12" s="221" customFormat="1" x14ac:dyDescent="0.25">
      <c r="A104" s="239">
        <v>22</v>
      </c>
      <c r="B104" s="240" t="s">
        <v>9</v>
      </c>
      <c r="C104" s="241">
        <v>4.1666666666666661</v>
      </c>
      <c r="D104" s="242">
        <v>24.896265560165975</v>
      </c>
      <c r="E104" s="242">
        <v>10</v>
      </c>
      <c r="F104" s="243">
        <v>4.6025104602510458</v>
      </c>
      <c r="K104" s="241">
        <f t="shared" si="6"/>
        <v>11.186235148758369</v>
      </c>
      <c r="L104" s="245">
        <f t="shared" si="5"/>
        <v>26</v>
      </c>
    </row>
    <row r="105" spans="1:12" s="221" customFormat="1" x14ac:dyDescent="0.25">
      <c r="A105" s="239">
        <v>23</v>
      </c>
      <c r="B105" s="240" t="s">
        <v>10</v>
      </c>
      <c r="C105" s="241">
        <v>1.8691588785046727</v>
      </c>
      <c r="D105" s="242">
        <v>33.644859813084111</v>
      </c>
      <c r="E105" s="242">
        <v>18.30985915492958</v>
      </c>
      <c r="F105" s="243">
        <v>4.716981132075472</v>
      </c>
      <c r="K105" s="241">
        <f t="shared" si="6"/>
        <v>15.314858645791164</v>
      </c>
      <c r="L105" s="245">
        <f t="shared" si="5"/>
        <v>21</v>
      </c>
    </row>
    <row r="106" spans="1:12" s="221" customFormat="1" x14ac:dyDescent="0.25">
      <c r="A106" s="239">
        <v>24</v>
      </c>
      <c r="B106" s="240" t="s">
        <v>11</v>
      </c>
      <c r="C106" s="241">
        <v>5.2380952380952381</v>
      </c>
      <c r="D106" s="242">
        <v>28.436018957345972</v>
      </c>
      <c r="E106" s="242">
        <v>17.142857142857142</v>
      </c>
      <c r="F106" s="243">
        <v>15.384615384615385</v>
      </c>
      <c r="K106" s="241">
        <f t="shared" si="6"/>
        <v>16.638308768640524</v>
      </c>
      <c r="L106" s="245">
        <f t="shared" si="5"/>
        <v>16</v>
      </c>
    </row>
    <row r="107" spans="1:12" s="221" customFormat="1" x14ac:dyDescent="0.25">
      <c r="A107" s="239">
        <v>25</v>
      </c>
      <c r="B107" s="240" t="s">
        <v>12</v>
      </c>
      <c r="C107" s="241">
        <v>0.49019607843137253</v>
      </c>
      <c r="D107" s="242">
        <v>36.714975845410628</v>
      </c>
      <c r="E107" s="242">
        <v>14.634146341463413</v>
      </c>
      <c r="F107" s="243">
        <v>15.53398058252427</v>
      </c>
      <c r="K107" s="241">
        <f t="shared" si="6"/>
        <v>16.798332999904378</v>
      </c>
      <c r="L107" s="245">
        <f t="shared" si="5"/>
        <v>14</v>
      </c>
    </row>
    <row r="108" spans="1:12" s="221" customFormat="1" x14ac:dyDescent="0.25">
      <c r="A108" s="239">
        <v>26</v>
      </c>
      <c r="B108" s="240" t="s">
        <v>13</v>
      </c>
      <c r="C108" s="241">
        <v>13.524590163934427</v>
      </c>
      <c r="D108" s="242">
        <v>20.491803278688526</v>
      </c>
      <c r="E108" s="242">
        <v>29.918032786885245</v>
      </c>
      <c r="F108" s="243">
        <v>32.510288065843625</v>
      </c>
      <c r="K108" s="241">
        <f t="shared" si="6"/>
        <v>23.981565809890036</v>
      </c>
      <c r="L108" s="245">
        <f t="shared" si="5"/>
        <v>6</v>
      </c>
    </row>
    <row r="109" spans="1:12" s="221" customFormat="1" x14ac:dyDescent="0.25">
      <c r="A109" s="239">
        <v>27</v>
      </c>
      <c r="B109" s="240" t="s">
        <v>14</v>
      </c>
      <c r="C109" s="241">
        <v>17.040358744394617</v>
      </c>
      <c r="D109" s="242">
        <v>18.385650224215247</v>
      </c>
      <c r="E109" s="242">
        <v>25.112107623318387</v>
      </c>
      <c r="F109" s="243">
        <v>50.450450450450447</v>
      </c>
      <c r="K109" s="241">
        <f t="shared" si="6"/>
        <v>26.480224619238069</v>
      </c>
      <c r="L109" s="245">
        <f t="shared" si="5"/>
        <v>3</v>
      </c>
    </row>
    <row r="110" spans="1:12" s="221" customFormat="1" ht="15.75" thickBot="1" x14ac:dyDescent="0.3">
      <c r="A110" s="247">
        <v>28</v>
      </c>
      <c r="B110" s="248" t="s">
        <v>15</v>
      </c>
      <c r="C110" s="249">
        <v>15.040650406504067</v>
      </c>
      <c r="D110" s="250">
        <v>19.918699186991869</v>
      </c>
      <c r="E110" s="250">
        <v>25.203252032520325</v>
      </c>
      <c r="F110" s="251">
        <v>31.707317073170731</v>
      </c>
      <c r="K110" s="249">
        <f t="shared" si="6"/>
        <v>22.642276422764226</v>
      </c>
      <c r="L110" s="252">
        <f t="shared" si="5"/>
        <v>7</v>
      </c>
    </row>
    <row r="111" spans="1:12" ht="15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</row>
    <row r="112" spans="1:12" x14ac:dyDescent="0.25">
      <c r="A112" s="12"/>
      <c r="B112" s="12" t="s">
        <v>67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</row>
    <row r="113" spans="1:12" x14ac:dyDescent="0.25">
      <c r="A113" s="12"/>
      <c r="B113" s="34" t="s">
        <v>28</v>
      </c>
      <c r="C113" s="5">
        <f>AVERAGE(C83:C110)</f>
        <v>7.9492156237040268</v>
      </c>
      <c r="D113" s="5">
        <f>AVERAGE(D83:D110)</f>
        <v>27.000958932146084</v>
      </c>
      <c r="E113" s="5">
        <f>AVERAGE(E83:E110)</f>
        <v>20.35371278001875</v>
      </c>
      <c r="F113" s="5">
        <f>AVERAGE(F83:F110)</f>
        <v>16.643297053033432</v>
      </c>
      <c r="G113" s="12"/>
      <c r="H113" s="12"/>
      <c r="I113" s="12"/>
      <c r="J113" s="12"/>
      <c r="K113" s="5">
        <f>AVERAGE(K83:K110)</f>
        <v>18.17231688357484</v>
      </c>
      <c r="L113" s="12"/>
    </row>
    <row r="114" spans="1:12" x14ac:dyDescent="0.25">
      <c r="A114" s="12"/>
      <c r="B114" s="34" t="s">
        <v>32</v>
      </c>
      <c r="C114" s="5">
        <f>STDEV(C83:C110)</f>
        <v>6.6772612577551671</v>
      </c>
      <c r="D114" s="5">
        <f>STDEV(D83:D110)</f>
        <v>6.995295540809555</v>
      </c>
      <c r="E114" s="5">
        <f>STDEV(E83:E110)</f>
        <v>7.6956310048717205</v>
      </c>
      <c r="F114" s="5">
        <f>STDEV(F83:F110)</f>
        <v>11.235818776698423</v>
      </c>
      <c r="G114" s="12"/>
      <c r="H114" s="12"/>
      <c r="I114" s="12"/>
      <c r="J114" s="12"/>
      <c r="K114" s="5">
        <f>STDEV(K83:K110)</f>
        <v>5.0953364235077014</v>
      </c>
      <c r="L114" s="12"/>
    </row>
    <row r="115" spans="1:12" x14ac:dyDescent="0.25">
      <c r="A115" s="12"/>
      <c r="B115" s="34" t="s">
        <v>29</v>
      </c>
      <c r="C115" s="35">
        <f>COUNT(C83:C110)</f>
        <v>28</v>
      </c>
      <c r="D115" s="35">
        <f>COUNT(D83:D110)</f>
        <v>28</v>
      </c>
      <c r="E115" s="35">
        <f>COUNT(E83:E110)</f>
        <v>28</v>
      </c>
      <c r="F115" s="35">
        <f>COUNT(F83:F110)</f>
        <v>28</v>
      </c>
      <c r="G115" s="12"/>
      <c r="H115" s="12"/>
      <c r="I115" s="12"/>
      <c r="J115" s="12"/>
      <c r="K115" s="35">
        <f>COUNT(K83:K110)</f>
        <v>28</v>
      </c>
      <c r="L115" s="12"/>
    </row>
    <row r="116" spans="1:12" x14ac:dyDescent="0.25">
      <c r="A116" s="12"/>
      <c r="B116" s="34" t="s">
        <v>30</v>
      </c>
      <c r="C116" s="1">
        <f>MIN(C83:C110)</f>
        <v>0.49019607843137253</v>
      </c>
      <c r="D116" s="1">
        <f>MIN(D83:D110)</f>
        <v>17.903930131004365</v>
      </c>
      <c r="E116" s="1">
        <f>MIN(E83:E110)</f>
        <v>8.3682008368200833</v>
      </c>
      <c r="F116" s="1">
        <f>MIN(F83:F110)</f>
        <v>4.5714285714285712</v>
      </c>
      <c r="G116" s="22"/>
      <c r="H116" s="22"/>
      <c r="I116" s="22"/>
      <c r="J116" s="22"/>
      <c r="K116" s="1">
        <f>MIN(K83:K110)</f>
        <v>10.542928845496386</v>
      </c>
      <c r="L116" s="12"/>
    </row>
    <row r="117" spans="1:12" x14ac:dyDescent="0.25">
      <c r="A117" s="12"/>
      <c r="B117" s="34" t="s">
        <v>31</v>
      </c>
      <c r="C117" s="1">
        <f>MAX(C83:C110)</f>
        <v>23.300970873786408</v>
      </c>
      <c r="D117" s="1">
        <f>MAX(D83:D110)</f>
        <v>43.428571428571431</v>
      </c>
      <c r="E117" s="1">
        <f>MAX(E83:E110)</f>
        <v>40.754716981132077</v>
      </c>
      <c r="F117" s="1">
        <f>MAX(F83:F110)</f>
        <v>50.450450450450447</v>
      </c>
      <c r="G117" s="22"/>
      <c r="H117" s="22"/>
      <c r="I117" s="22"/>
      <c r="J117" s="22"/>
      <c r="K117" s="1">
        <f>MAX(K83:K110)</f>
        <v>28.280769230769234</v>
      </c>
      <c r="L117" s="12"/>
    </row>
  </sheetData>
  <sortState ref="A3:F30">
    <sortCondition ref="A3:A30"/>
  </sortState>
  <mergeCells count="9">
    <mergeCell ref="K1:L1"/>
    <mergeCell ref="K41:L41"/>
    <mergeCell ref="K81:L81"/>
    <mergeCell ref="A1:B1"/>
    <mergeCell ref="G1:J1"/>
    <mergeCell ref="A41:B41"/>
    <mergeCell ref="G41:J41"/>
    <mergeCell ref="A81:B81"/>
    <mergeCell ref="G81:J81"/>
  </mergeCells>
  <pageMargins left="0.7" right="0.7" top="0.75" bottom="0.75" header="0.3" footer="0.3"/>
  <pageSetup paperSize="9" scale="2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2"/>
  <sheetViews>
    <sheetView topLeftCell="A19" zoomScale="70" zoomScaleNormal="70" workbookViewId="0">
      <selection activeCell="R120" sqref="R120"/>
    </sheetView>
  </sheetViews>
  <sheetFormatPr defaultColWidth="8.625" defaultRowHeight="15" x14ac:dyDescent="0.25"/>
  <cols>
    <col min="1" max="1" width="3.5" style="68" bestFit="1" customWidth="1"/>
    <col min="2" max="2" width="18.125" style="68" customWidth="1"/>
    <col min="3" max="3" width="12.625" style="68" customWidth="1"/>
    <col min="4" max="4" width="17.125" style="68" customWidth="1"/>
    <col min="5" max="5" width="18" style="68" customWidth="1"/>
    <col min="6" max="6" width="16.5" style="68" customWidth="1"/>
    <col min="7" max="7" width="16" style="68" customWidth="1"/>
    <col min="8" max="8" width="16.5" style="68" customWidth="1"/>
    <col min="9" max="9" width="13.625" style="68" bestFit="1" customWidth="1"/>
    <col min="10" max="10" width="14" style="68" customWidth="1"/>
    <col min="11" max="19" width="4.625" style="68" customWidth="1"/>
    <col min="20" max="21" width="10.625" style="68" customWidth="1"/>
    <col min="22" max="22" width="8.125" style="68" customWidth="1"/>
    <col min="23" max="23" width="16" style="12" customWidth="1"/>
    <col min="24" max="24" width="8.625" style="68"/>
    <col min="25" max="26" width="10" style="68" bestFit="1" customWidth="1"/>
    <col min="27" max="16384" width="8.625" style="68"/>
  </cols>
  <sheetData>
    <row r="1" spans="1:23" s="130" customFormat="1" ht="74.849999999999994" customHeight="1" thickBot="1" x14ac:dyDescent="0.3">
      <c r="A1" s="197" t="s">
        <v>80</v>
      </c>
      <c r="B1" s="198"/>
      <c r="C1" s="177" t="s">
        <v>81</v>
      </c>
      <c r="D1" s="177" t="s">
        <v>82</v>
      </c>
      <c r="E1" s="177" t="s">
        <v>83</v>
      </c>
      <c r="F1" s="177" t="s">
        <v>84</v>
      </c>
      <c r="G1" s="177" t="s">
        <v>85</v>
      </c>
      <c r="H1" s="177" t="s">
        <v>86</v>
      </c>
      <c r="I1" s="46" t="s">
        <v>87</v>
      </c>
      <c r="J1" s="126" t="s">
        <v>88</v>
      </c>
      <c r="K1" s="199" t="s">
        <v>56</v>
      </c>
      <c r="L1" s="199"/>
      <c r="M1" s="199"/>
      <c r="N1" s="199"/>
      <c r="O1" s="199"/>
      <c r="P1" s="199"/>
      <c r="Q1" s="199"/>
      <c r="R1" s="199"/>
      <c r="S1" s="128"/>
      <c r="T1" s="200" t="s">
        <v>79</v>
      </c>
      <c r="U1" s="201"/>
      <c r="V1" s="129"/>
      <c r="W1" s="12"/>
    </row>
    <row r="2" spans="1:23" s="130" customFormat="1" ht="19.5" customHeight="1" thickBot="1" x14ac:dyDescent="0.25">
      <c r="A2" s="15" t="s">
        <v>47</v>
      </c>
      <c r="B2" s="16" t="s">
        <v>26</v>
      </c>
      <c r="C2" s="131" t="s">
        <v>95</v>
      </c>
      <c r="D2" s="179" t="s">
        <v>89</v>
      </c>
      <c r="E2" s="179" t="s">
        <v>89</v>
      </c>
      <c r="F2" s="179" t="s">
        <v>96</v>
      </c>
      <c r="G2" s="179" t="s">
        <v>89</v>
      </c>
      <c r="H2" s="179" t="s">
        <v>89</v>
      </c>
      <c r="I2" s="132" t="s">
        <v>120</v>
      </c>
      <c r="J2" s="180" t="s">
        <v>99</v>
      </c>
      <c r="K2" s="117" t="s">
        <v>58</v>
      </c>
      <c r="L2" s="117" t="s">
        <v>59</v>
      </c>
      <c r="M2" s="117" t="s">
        <v>60</v>
      </c>
      <c r="N2" s="117" t="s">
        <v>61</v>
      </c>
      <c r="O2" s="117" t="s">
        <v>64</v>
      </c>
      <c r="P2" s="117" t="s">
        <v>65</v>
      </c>
      <c r="Q2" s="117" t="s">
        <v>90</v>
      </c>
      <c r="R2" s="117" t="s">
        <v>91</v>
      </c>
      <c r="S2" s="117"/>
      <c r="T2" s="178" t="s">
        <v>62</v>
      </c>
      <c r="U2" s="19" t="s">
        <v>57</v>
      </c>
      <c r="V2" s="117"/>
      <c r="W2" s="20"/>
    </row>
    <row r="3" spans="1:23" x14ac:dyDescent="0.25">
      <c r="A3" s="133">
        <v>1</v>
      </c>
      <c r="B3" s="134" t="s">
        <v>27</v>
      </c>
      <c r="C3" s="123">
        <v>15.625</v>
      </c>
      <c r="D3" s="123">
        <v>87.278267104240015</v>
      </c>
      <c r="E3" s="123">
        <v>91.915179621882046</v>
      </c>
      <c r="F3" s="125">
        <v>77.101857557883619</v>
      </c>
      <c r="G3" s="125">
        <v>93.5</v>
      </c>
      <c r="H3" s="125">
        <v>97.6</v>
      </c>
      <c r="I3" s="123">
        <v>77.208611729769856</v>
      </c>
      <c r="J3" s="181">
        <v>2.9881632315205695</v>
      </c>
      <c r="K3" s="135">
        <v>10</v>
      </c>
      <c r="L3" s="135">
        <v>20</v>
      </c>
      <c r="M3" s="135">
        <v>20</v>
      </c>
      <c r="N3" s="135">
        <v>10</v>
      </c>
      <c r="O3" s="135">
        <v>10</v>
      </c>
      <c r="P3" s="135">
        <v>10</v>
      </c>
      <c r="Q3" s="135">
        <v>10</v>
      </c>
      <c r="R3" s="135">
        <v>10</v>
      </c>
      <c r="S3" s="136">
        <f t="shared" ref="S3:S30" si="0">SUM(K3:R3)</f>
        <v>100</v>
      </c>
      <c r="T3" s="23">
        <f t="shared" ref="T3:T30" si="1">((C3*K3)+(D3*L3)+(E3*M3)+(F3*N3)+(G3*O3)+(H3*P3)+(I3*Q3)+(J3*R3))/SUM(K3,L3,M3,N3,O3,P3,Q3,R3)</f>
        <v>72.241052597141817</v>
      </c>
      <c r="U3" s="24">
        <f t="shared" ref="U3:U30" si="2">RANK(T3,T$3:T$30)</f>
        <v>11</v>
      </c>
      <c r="V3" s="137"/>
      <c r="W3" s="25"/>
    </row>
    <row r="4" spans="1:23" x14ac:dyDescent="0.25">
      <c r="A4" s="138">
        <v>2</v>
      </c>
      <c r="B4" s="139" t="s">
        <v>17</v>
      </c>
      <c r="C4" s="5">
        <v>1.7543859649122806</v>
      </c>
      <c r="D4" s="5">
        <v>98.47372070292424</v>
      </c>
      <c r="E4" s="5">
        <v>75.329148110400439</v>
      </c>
      <c r="F4" s="125">
        <v>81.655092592592595</v>
      </c>
      <c r="G4" s="125">
        <v>88.1</v>
      </c>
      <c r="H4" s="125">
        <v>59.7</v>
      </c>
      <c r="I4" s="5">
        <v>58.677685950413213</v>
      </c>
      <c r="J4" s="182"/>
      <c r="K4" s="135">
        <v>10</v>
      </c>
      <c r="L4" s="135">
        <v>20</v>
      </c>
      <c r="M4" s="135">
        <v>20</v>
      </c>
      <c r="N4" s="135">
        <v>10</v>
      </c>
      <c r="O4" s="135">
        <v>10</v>
      </c>
      <c r="P4" s="135">
        <v>10</v>
      </c>
      <c r="Q4" s="135">
        <v>10</v>
      </c>
      <c r="R4" s="140">
        <v>0</v>
      </c>
      <c r="S4" s="136">
        <f t="shared" si="0"/>
        <v>90</v>
      </c>
      <c r="T4" s="23">
        <f t="shared" si="1"/>
        <v>70.832544681618614</v>
      </c>
      <c r="U4" s="28">
        <f t="shared" si="2"/>
        <v>15</v>
      </c>
      <c r="V4" s="137"/>
      <c r="W4" s="25"/>
    </row>
    <row r="5" spans="1:23" x14ac:dyDescent="0.25">
      <c r="A5" s="138">
        <v>3</v>
      </c>
      <c r="B5" s="139" t="s">
        <v>18</v>
      </c>
      <c r="C5" s="5">
        <v>6.0686015831134563</v>
      </c>
      <c r="D5" s="5">
        <v>86.345859274532657</v>
      </c>
      <c r="E5" s="5">
        <v>88.698226215042041</v>
      </c>
      <c r="F5" s="125">
        <v>84.408873203932444</v>
      </c>
      <c r="G5" s="125">
        <v>98.2</v>
      </c>
      <c r="H5" s="125">
        <v>94.9</v>
      </c>
      <c r="I5" s="5">
        <v>67.141009055627421</v>
      </c>
      <c r="J5" s="181">
        <v>2.8840885966971901</v>
      </c>
      <c r="K5" s="135">
        <v>10</v>
      </c>
      <c r="L5" s="135">
        <v>20</v>
      </c>
      <c r="M5" s="135">
        <v>20</v>
      </c>
      <c r="N5" s="135">
        <v>10</v>
      </c>
      <c r="O5" s="135">
        <v>10</v>
      </c>
      <c r="P5" s="135">
        <v>10</v>
      </c>
      <c r="Q5" s="135">
        <v>10</v>
      </c>
      <c r="R5" s="135">
        <v>10</v>
      </c>
      <c r="S5" s="136">
        <f t="shared" si="0"/>
        <v>100</v>
      </c>
      <c r="T5" s="23">
        <f t="shared" si="1"/>
        <v>70.369074341851999</v>
      </c>
      <c r="U5" s="28">
        <f t="shared" si="2"/>
        <v>18</v>
      </c>
      <c r="V5" s="137"/>
      <c r="W5" s="25"/>
    </row>
    <row r="6" spans="1:23" x14ac:dyDescent="0.25">
      <c r="A6" s="138">
        <v>4</v>
      </c>
      <c r="B6" s="139" t="s">
        <v>19</v>
      </c>
      <c r="C6" s="5">
        <v>27.806122448979593</v>
      </c>
      <c r="D6" s="5">
        <v>93.21257844635349</v>
      </c>
      <c r="E6" s="5">
        <v>98.820747965707227</v>
      </c>
      <c r="F6" s="125">
        <v>77.664173471488368</v>
      </c>
      <c r="G6" s="125">
        <v>97.2</v>
      </c>
      <c r="H6" s="125">
        <v>99.1</v>
      </c>
      <c r="I6" s="5">
        <v>88.499550763701706</v>
      </c>
      <c r="J6" s="181">
        <v>22.660807636942192</v>
      </c>
      <c r="K6" s="135">
        <v>10</v>
      </c>
      <c r="L6" s="135">
        <v>20</v>
      </c>
      <c r="M6" s="135">
        <v>20</v>
      </c>
      <c r="N6" s="135">
        <v>10</v>
      </c>
      <c r="O6" s="135">
        <v>10</v>
      </c>
      <c r="P6" s="135">
        <v>10</v>
      </c>
      <c r="Q6" s="135">
        <v>10</v>
      </c>
      <c r="R6" s="135">
        <v>10</v>
      </c>
      <c r="S6" s="136">
        <f t="shared" si="0"/>
        <v>100</v>
      </c>
      <c r="T6" s="23">
        <f t="shared" si="1"/>
        <v>79.699730714523326</v>
      </c>
      <c r="U6" s="28">
        <f t="shared" si="2"/>
        <v>1</v>
      </c>
      <c r="V6" s="137"/>
      <c r="W6" s="25"/>
    </row>
    <row r="7" spans="1:23" x14ac:dyDescent="0.25">
      <c r="A7" s="138">
        <v>5</v>
      </c>
      <c r="B7" s="139" t="s">
        <v>16</v>
      </c>
      <c r="C7" s="5">
        <v>18.305597579425115</v>
      </c>
      <c r="D7" s="5">
        <v>87.067200712060526</v>
      </c>
      <c r="E7" s="5">
        <v>96.231353229389754</v>
      </c>
      <c r="F7" s="125">
        <v>89.557164671691041</v>
      </c>
      <c r="G7" s="125">
        <v>90.9</v>
      </c>
      <c r="H7" s="125">
        <v>96.8</v>
      </c>
      <c r="I7" s="123">
        <v>74.127906976744185</v>
      </c>
      <c r="J7" s="181">
        <v>2.0389692534749901</v>
      </c>
      <c r="K7" s="135">
        <v>10</v>
      </c>
      <c r="L7" s="135">
        <v>20</v>
      </c>
      <c r="M7" s="135">
        <v>20</v>
      </c>
      <c r="N7" s="135">
        <v>10</v>
      </c>
      <c r="O7" s="135">
        <v>10</v>
      </c>
      <c r="P7" s="135">
        <v>10</v>
      </c>
      <c r="Q7" s="135">
        <v>10</v>
      </c>
      <c r="R7" s="135">
        <v>10</v>
      </c>
      <c r="S7" s="136">
        <f t="shared" si="0"/>
        <v>100</v>
      </c>
      <c r="T7" s="23">
        <f t="shared" si="1"/>
        <v>73.83267463642359</v>
      </c>
      <c r="U7" s="28">
        <f t="shared" si="2"/>
        <v>7</v>
      </c>
      <c r="V7" s="137"/>
      <c r="W7" s="25"/>
    </row>
    <row r="8" spans="1:23" x14ac:dyDescent="0.25">
      <c r="A8" s="138">
        <v>6</v>
      </c>
      <c r="B8" s="139" t="s">
        <v>20</v>
      </c>
      <c r="C8" s="5">
        <v>24.61928934010152</v>
      </c>
      <c r="D8" s="5">
        <v>91.459536716730611</v>
      </c>
      <c r="E8" s="5">
        <v>84.148069768889357</v>
      </c>
      <c r="F8" s="125">
        <v>62.634242686088136</v>
      </c>
      <c r="G8" s="125">
        <v>92</v>
      </c>
      <c r="H8" s="125">
        <v>93.6</v>
      </c>
      <c r="I8" s="5">
        <v>62.358427714856759</v>
      </c>
      <c r="J8" s="181">
        <v>3.779952750590617</v>
      </c>
      <c r="K8" s="135">
        <v>10</v>
      </c>
      <c r="L8" s="135">
        <v>20</v>
      </c>
      <c r="M8" s="135">
        <v>20</v>
      </c>
      <c r="N8" s="135">
        <v>10</v>
      </c>
      <c r="O8" s="135">
        <v>10</v>
      </c>
      <c r="P8" s="135">
        <v>10</v>
      </c>
      <c r="Q8" s="135">
        <v>10</v>
      </c>
      <c r="R8" s="135">
        <v>10</v>
      </c>
      <c r="S8" s="136">
        <f t="shared" si="0"/>
        <v>100</v>
      </c>
      <c r="T8" s="23">
        <f t="shared" si="1"/>
        <v>69.020712546287697</v>
      </c>
      <c r="U8" s="28">
        <f t="shared" si="2"/>
        <v>22</v>
      </c>
      <c r="V8" s="137"/>
      <c r="W8" s="25"/>
    </row>
    <row r="9" spans="1:23" x14ac:dyDescent="0.25">
      <c r="A9" s="138">
        <v>7</v>
      </c>
      <c r="B9" s="139" t="s">
        <v>21</v>
      </c>
      <c r="C9" s="5">
        <v>21.495327102803738</v>
      </c>
      <c r="D9" s="5">
        <v>86.867046542128961</v>
      </c>
      <c r="E9" s="5">
        <v>91.603493301827172</v>
      </c>
      <c r="F9" s="125">
        <v>88.916605527023719</v>
      </c>
      <c r="G9" s="125">
        <v>92.6</v>
      </c>
      <c r="H9" s="125">
        <v>97.1</v>
      </c>
      <c r="I9" s="5">
        <v>71.580439404677534</v>
      </c>
      <c r="J9" s="181">
        <v>2.5529340592861467</v>
      </c>
      <c r="K9" s="135">
        <v>10</v>
      </c>
      <c r="L9" s="135">
        <v>20</v>
      </c>
      <c r="M9" s="135">
        <v>20</v>
      </c>
      <c r="N9" s="135">
        <v>10</v>
      </c>
      <c r="O9" s="135">
        <v>10</v>
      </c>
      <c r="P9" s="135">
        <v>10</v>
      </c>
      <c r="Q9" s="135">
        <v>10</v>
      </c>
      <c r="R9" s="135">
        <v>10</v>
      </c>
      <c r="S9" s="136">
        <f t="shared" si="0"/>
        <v>100</v>
      </c>
      <c r="T9" s="23">
        <f t="shared" si="1"/>
        <v>73.118638578170334</v>
      </c>
      <c r="U9" s="28">
        <f t="shared" si="2"/>
        <v>9</v>
      </c>
      <c r="V9" s="137"/>
      <c r="W9" s="25"/>
    </row>
    <row r="10" spans="1:23" x14ac:dyDescent="0.25">
      <c r="A10" s="138">
        <v>8</v>
      </c>
      <c r="B10" s="139" t="s">
        <v>22</v>
      </c>
      <c r="C10" s="5">
        <v>7.5723830734966597</v>
      </c>
      <c r="D10" s="5">
        <v>90.349532594564479</v>
      </c>
      <c r="E10" s="5">
        <v>79.803087177002894</v>
      </c>
      <c r="F10" s="125">
        <v>99.830729166666671</v>
      </c>
      <c r="G10" s="125">
        <v>92.2</v>
      </c>
      <c r="H10" s="125">
        <v>84.5</v>
      </c>
      <c r="I10" s="5">
        <v>46.686899342438039</v>
      </c>
      <c r="J10" s="181">
        <v>0.3627071140054407</v>
      </c>
      <c r="K10" s="135">
        <v>10</v>
      </c>
      <c r="L10" s="135">
        <v>20</v>
      </c>
      <c r="M10" s="135">
        <v>20</v>
      </c>
      <c r="N10" s="135">
        <v>10</v>
      </c>
      <c r="O10" s="135">
        <v>10</v>
      </c>
      <c r="P10" s="135">
        <v>10</v>
      </c>
      <c r="Q10" s="135">
        <v>10</v>
      </c>
      <c r="R10" s="135">
        <v>10</v>
      </c>
      <c r="S10" s="136">
        <f t="shared" si="0"/>
        <v>100</v>
      </c>
      <c r="T10" s="23">
        <f t="shared" si="1"/>
        <v>67.145795823974154</v>
      </c>
      <c r="U10" s="28">
        <f t="shared" si="2"/>
        <v>25</v>
      </c>
      <c r="V10" s="137"/>
      <c r="W10" s="25"/>
    </row>
    <row r="11" spans="1:23" x14ac:dyDescent="0.25">
      <c r="A11" s="138">
        <v>9</v>
      </c>
      <c r="B11" s="139" t="s">
        <v>23</v>
      </c>
      <c r="C11" s="5">
        <v>16.062176165803109</v>
      </c>
      <c r="D11" s="5">
        <v>76.351849479467546</v>
      </c>
      <c r="E11" s="5">
        <v>76.398452380518407</v>
      </c>
      <c r="F11" s="125">
        <v>100</v>
      </c>
      <c r="G11" s="125">
        <v>94.7</v>
      </c>
      <c r="H11" s="125">
        <v>97.6</v>
      </c>
      <c r="I11" s="123">
        <v>79.090909090909093</v>
      </c>
      <c r="J11" s="181">
        <v>3.3142228038470325</v>
      </c>
      <c r="K11" s="135">
        <v>10</v>
      </c>
      <c r="L11" s="135">
        <v>20</v>
      </c>
      <c r="M11" s="135">
        <v>20</v>
      </c>
      <c r="N11" s="135">
        <v>10</v>
      </c>
      <c r="O11" s="135">
        <v>10</v>
      </c>
      <c r="P11" s="135">
        <v>10</v>
      </c>
      <c r="Q11" s="135">
        <v>10</v>
      </c>
      <c r="R11" s="135">
        <v>10</v>
      </c>
      <c r="S11" s="136">
        <f t="shared" si="0"/>
        <v>100</v>
      </c>
      <c r="T11" s="23">
        <f t="shared" si="1"/>
        <v>69.626791178053111</v>
      </c>
      <c r="U11" s="28">
        <f t="shared" si="2"/>
        <v>21</v>
      </c>
      <c r="V11" s="137"/>
      <c r="W11" s="25"/>
    </row>
    <row r="12" spans="1:23" x14ac:dyDescent="0.25">
      <c r="A12" s="138">
        <v>10</v>
      </c>
      <c r="B12" s="139" t="s">
        <v>24</v>
      </c>
      <c r="C12" s="5">
        <v>13.519313304721031</v>
      </c>
      <c r="D12" s="5">
        <v>87.882175352809881</v>
      </c>
      <c r="E12" s="5">
        <v>96.750558893258699</v>
      </c>
      <c r="F12" s="125">
        <v>100</v>
      </c>
      <c r="G12" s="125">
        <v>97.1</v>
      </c>
      <c r="H12" s="125">
        <v>97.6</v>
      </c>
      <c r="I12" s="5">
        <v>69.428571428571431</v>
      </c>
      <c r="J12" s="181">
        <v>9.5591302810677039</v>
      </c>
      <c r="K12" s="135">
        <v>10</v>
      </c>
      <c r="L12" s="135">
        <v>20</v>
      </c>
      <c r="M12" s="135">
        <v>20</v>
      </c>
      <c r="N12" s="135">
        <v>10</v>
      </c>
      <c r="O12" s="135">
        <v>10</v>
      </c>
      <c r="P12" s="135">
        <v>10</v>
      </c>
      <c r="Q12" s="135">
        <v>10</v>
      </c>
      <c r="R12" s="135">
        <v>10</v>
      </c>
      <c r="S12" s="136">
        <f t="shared" si="0"/>
        <v>100</v>
      </c>
      <c r="T12" s="23">
        <f t="shared" si="1"/>
        <v>75.647248350649733</v>
      </c>
      <c r="U12" s="28">
        <f t="shared" si="2"/>
        <v>4</v>
      </c>
      <c r="V12" s="137"/>
      <c r="W12" s="25"/>
    </row>
    <row r="13" spans="1:23" x14ac:dyDescent="0.25">
      <c r="A13" s="138">
        <v>11</v>
      </c>
      <c r="B13" s="139" t="s">
        <v>54</v>
      </c>
      <c r="C13" s="5">
        <v>2.2388059701492535</v>
      </c>
      <c r="D13" s="5">
        <v>90.118677618294399</v>
      </c>
      <c r="E13" s="5">
        <v>77.376979049025877</v>
      </c>
      <c r="F13" s="125">
        <v>88.472352389878168</v>
      </c>
      <c r="G13" s="125">
        <v>85.7</v>
      </c>
      <c r="H13" s="125">
        <v>85.3</v>
      </c>
      <c r="I13" s="5">
        <v>87.286689419795223</v>
      </c>
      <c r="J13" s="181">
        <v>0.10785371114815179</v>
      </c>
      <c r="K13" s="135">
        <v>10</v>
      </c>
      <c r="L13" s="135">
        <v>20</v>
      </c>
      <c r="M13" s="135">
        <v>20</v>
      </c>
      <c r="N13" s="135">
        <v>10</v>
      </c>
      <c r="O13" s="135">
        <v>10</v>
      </c>
      <c r="P13" s="135">
        <v>10</v>
      </c>
      <c r="Q13" s="135">
        <v>10</v>
      </c>
      <c r="R13" s="135">
        <v>10</v>
      </c>
      <c r="S13" s="136">
        <f t="shared" si="0"/>
        <v>100</v>
      </c>
      <c r="T13" s="23">
        <f t="shared" si="1"/>
        <v>68.409701482561132</v>
      </c>
      <c r="U13" s="28">
        <f t="shared" si="2"/>
        <v>23</v>
      </c>
      <c r="V13" s="137"/>
      <c r="W13" s="25"/>
    </row>
    <row r="14" spans="1:23" x14ac:dyDescent="0.25">
      <c r="A14" s="138">
        <v>12</v>
      </c>
      <c r="B14" s="139" t="s">
        <v>25</v>
      </c>
      <c r="C14" s="5">
        <v>4.3425814234016888</v>
      </c>
      <c r="D14" s="5">
        <v>89.444920396092527</v>
      </c>
      <c r="E14" s="5">
        <v>84.260656933797307</v>
      </c>
      <c r="F14" s="125">
        <v>98.893525543753157</v>
      </c>
      <c r="G14" s="125">
        <v>93.9</v>
      </c>
      <c r="H14" s="125">
        <v>91.2</v>
      </c>
      <c r="I14" s="5">
        <v>65.87412587412588</v>
      </c>
      <c r="J14" s="181">
        <v>3.3452646110711819</v>
      </c>
      <c r="K14" s="135">
        <v>10</v>
      </c>
      <c r="L14" s="135">
        <v>20</v>
      </c>
      <c r="M14" s="135">
        <v>20</v>
      </c>
      <c r="N14" s="135">
        <v>10</v>
      </c>
      <c r="O14" s="135">
        <v>10</v>
      </c>
      <c r="P14" s="135">
        <v>10</v>
      </c>
      <c r="Q14" s="135">
        <v>10</v>
      </c>
      <c r="R14" s="135">
        <v>10</v>
      </c>
      <c r="S14" s="136">
        <f t="shared" si="0"/>
        <v>100</v>
      </c>
      <c r="T14" s="23">
        <f t="shared" si="1"/>
        <v>70.496665211213156</v>
      </c>
      <c r="U14" s="28">
        <f t="shared" si="2"/>
        <v>16</v>
      </c>
      <c r="V14" s="137"/>
      <c r="W14" s="25"/>
    </row>
    <row r="15" spans="1:23" x14ac:dyDescent="0.25">
      <c r="A15" s="138">
        <v>13</v>
      </c>
      <c r="B15" s="139" t="s">
        <v>0</v>
      </c>
      <c r="C15" s="5">
        <v>14.241486068111456</v>
      </c>
      <c r="D15" s="5">
        <v>94.719393079762042</v>
      </c>
      <c r="E15" s="5">
        <v>89.304515639107024</v>
      </c>
      <c r="F15" s="125">
        <v>74.799411607381643</v>
      </c>
      <c r="G15" s="125">
        <v>91.2</v>
      </c>
      <c r="H15" s="125">
        <v>92.6</v>
      </c>
      <c r="I15" s="123">
        <v>71.580547112462</v>
      </c>
      <c r="J15" s="181">
        <v>2.4761904761904763</v>
      </c>
      <c r="K15" s="135">
        <v>10</v>
      </c>
      <c r="L15" s="135">
        <v>20</v>
      </c>
      <c r="M15" s="135">
        <v>20</v>
      </c>
      <c r="N15" s="135">
        <v>10</v>
      </c>
      <c r="O15" s="135">
        <v>10</v>
      </c>
      <c r="P15" s="135">
        <v>10</v>
      </c>
      <c r="Q15" s="135">
        <v>10</v>
      </c>
      <c r="R15" s="135">
        <v>10</v>
      </c>
      <c r="S15" s="136">
        <f t="shared" si="0"/>
        <v>100</v>
      </c>
      <c r="T15" s="23">
        <f t="shared" si="1"/>
        <v>71.494545270188368</v>
      </c>
      <c r="U15" s="28">
        <f t="shared" si="2"/>
        <v>13</v>
      </c>
      <c r="V15" s="137"/>
      <c r="W15" s="25"/>
    </row>
    <row r="16" spans="1:23" x14ac:dyDescent="0.25">
      <c r="A16" s="138">
        <v>14</v>
      </c>
      <c r="B16" s="139" t="s">
        <v>1</v>
      </c>
      <c r="C16" s="5">
        <v>12.219451371571072</v>
      </c>
      <c r="D16" s="5">
        <v>88.691867036497783</v>
      </c>
      <c r="E16" s="5">
        <v>79.133626728491748</v>
      </c>
      <c r="F16" s="125">
        <v>70.798698951933503</v>
      </c>
      <c r="G16" s="125">
        <v>89.9</v>
      </c>
      <c r="H16" s="125">
        <v>78</v>
      </c>
      <c r="I16" s="5">
        <v>41.930379746835442</v>
      </c>
      <c r="J16" s="181">
        <v>1.6503800217155264</v>
      </c>
      <c r="K16" s="135">
        <v>10</v>
      </c>
      <c r="L16" s="135">
        <v>20</v>
      </c>
      <c r="M16" s="135">
        <v>20</v>
      </c>
      <c r="N16" s="135">
        <v>10</v>
      </c>
      <c r="O16" s="135">
        <v>10</v>
      </c>
      <c r="P16" s="135">
        <v>10</v>
      </c>
      <c r="Q16" s="135">
        <v>10</v>
      </c>
      <c r="R16" s="135">
        <v>10</v>
      </c>
      <c r="S16" s="136">
        <f t="shared" si="0"/>
        <v>100</v>
      </c>
      <c r="T16" s="23">
        <f t="shared" si="1"/>
        <v>63.014989762203456</v>
      </c>
      <c r="U16" s="28">
        <f t="shared" si="2"/>
        <v>28</v>
      </c>
      <c r="V16" s="137"/>
      <c r="W16" s="25"/>
    </row>
    <row r="17" spans="1:23" x14ac:dyDescent="0.25">
      <c r="A17" s="138">
        <v>15</v>
      </c>
      <c r="B17" s="139" t="s">
        <v>2</v>
      </c>
      <c r="C17" s="5">
        <v>16.883116883116884</v>
      </c>
      <c r="D17" s="5">
        <v>91.58464122836854</v>
      </c>
      <c r="E17" s="5">
        <v>84.052425288512282</v>
      </c>
      <c r="F17" s="125">
        <v>77.161090698124156</v>
      </c>
      <c r="G17" s="125">
        <v>91.7</v>
      </c>
      <c r="H17" s="125">
        <v>82.2</v>
      </c>
      <c r="I17" s="5">
        <v>52.281368821292773</v>
      </c>
      <c r="J17" s="181">
        <v>1.6735759250729312</v>
      </c>
      <c r="K17" s="135">
        <v>10</v>
      </c>
      <c r="L17" s="135">
        <v>20</v>
      </c>
      <c r="M17" s="135">
        <v>20</v>
      </c>
      <c r="N17" s="135">
        <v>10</v>
      </c>
      <c r="O17" s="135">
        <v>10</v>
      </c>
      <c r="P17" s="135">
        <v>10</v>
      </c>
      <c r="Q17" s="135">
        <v>10</v>
      </c>
      <c r="R17" s="135">
        <v>10</v>
      </c>
      <c r="S17" s="136">
        <f t="shared" si="0"/>
        <v>100</v>
      </c>
      <c r="T17" s="23">
        <f t="shared" si="1"/>
        <v>67.317328536136841</v>
      </c>
      <c r="U17" s="28">
        <f t="shared" si="2"/>
        <v>24</v>
      </c>
      <c r="V17" s="137"/>
      <c r="W17" s="25"/>
    </row>
    <row r="18" spans="1:23" x14ac:dyDescent="0.25">
      <c r="A18" s="138">
        <v>16</v>
      </c>
      <c r="B18" s="139" t="s">
        <v>3</v>
      </c>
      <c r="C18" s="5">
        <v>20.606060606060606</v>
      </c>
      <c r="D18" s="5">
        <v>83.959615726111352</v>
      </c>
      <c r="E18" s="5">
        <v>89.615566277321506</v>
      </c>
      <c r="F18" s="125">
        <v>100</v>
      </c>
      <c r="G18" s="125">
        <v>97.3</v>
      </c>
      <c r="H18" s="125">
        <v>99.9</v>
      </c>
      <c r="I18" s="5">
        <v>62.512980269989612</v>
      </c>
      <c r="J18" s="181">
        <v>4.4507575757575761</v>
      </c>
      <c r="K18" s="135">
        <v>10</v>
      </c>
      <c r="L18" s="135">
        <v>20</v>
      </c>
      <c r="M18" s="135">
        <v>20</v>
      </c>
      <c r="N18" s="135">
        <v>10</v>
      </c>
      <c r="O18" s="135">
        <v>10</v>
      </c>
      <c r="P18" s="135">
        <v>10</v>
      </c>
      <c r="Q18" s="135">
        <v>10</v>
      </c>
      <c r="R18" s="135">
        <v>10</v>
      </c>
      <c r="S18" s="136">
        <f t="shared" si="0"/>
        <v>100</v>
      </c>
      <c r="T18" s="23">
        <f t="shared" si="1"/>
        <v>73.19201624586735</v>
      </c>
      <c r="U18" s="28">
        <f t="shared" si="2"/>
        <v>8</v>
      </c>
      <c r="V18" s="137"/>
      <c r="W18" s="25"/>
    </row>
    <row r="19" spans="1:23" x14ac:dyDescent="0.25">
      <c r="A19" s="138">
        <v>17</v>
      </c>
      <c r="B19" s="139" t="s">
        <v>4</v>
      </c>
      <c r="C19" s="5">
        <v>4.176904176904177</v>
      </c>
      <c r="D19" s="5">
        <v>88.970707303398584</v>
      </c>
      <c r="E19" s="5">
        <v>85.820859205557753</v>
      </c>
      <c r="F19" s="125">
        <v>100</v>
      </c>
      <c r="G19" s="125">
        <v>98.1</v>
      </c>
      <c r="H19" s="125">
        <v>83.5</v>
      </c>
      <c r="I19" s="123">
        <v>67.630057803468205</v>
      </c>
      <c r="J19" s="181">
        <v>0.70091496684294463</v>
      </c>
      <c r="K19" s="135">
        <v>10</v>
      </c>
      <c r="L19" s="135">
        <v>20</v>
      </c>
      <c r="M19" s="135">
        <v>20</v>
      </c>
      <c r="N19" s="135">
        <v>10</v>
      </c>
      <c r="O19" s="135">
        <v>10</v>
      </c>
      <c r="P19" s="135">
        <v>10</v>
      </c>
      <c r="Q19" s="135">
        <v>10</v>
      </c>
      <c r="R19" s="135">
        <v>10</v>
      </c>
      <c r="S19" s="136">
        <f t="shared" si="0"/>
        <v>100</v>
      </c>
      <c r="T19" s="23">
        <f t="shared" si="1"/>
        <v>70.369100996512799</v>
      </c>
      <c r="U19" s="28">
        <f t="shared" si="2"/>
        <v>17</v>
      </c>
      <c r="V19" s="137"/>
      <c r="W19" s="25"/>
    </row>
    <row r="20" spans="1:23" x14ac:dyDescent="0.25">
      <c r="A20" s="138">
        <v>18</v>
      </c>
      <c r="B20" s="139" t="s">
        <v>5</v>
      </c>
      <c r="C20" s="5">
        <v>16.377171215880892</v>
      </c>
      <c r="D20" s="5">
        <v>94.335437265131901</v>
      </c>
      <c r="E20" s="5">
        <v>85.281251209786674</v>
      </c>
      <c r="F20" s="125">
        <v>77.355805243445701</v>
      </c>
      <c r="G20" s="125">
        <v>94.2</v>
      </c>
      <c r="H20" s="125">
        <v>91.9</v>
      </c>
      <c r="I20" s="176"/>
      <c r="J20" s="181">
        <v>3.133903133903134</v>
      </c>
      <c r="K20" s="135">
        <v>10</v>
      </c>
      <c r="L20" s="135">
        <v>20</v>
      </c>
      <c r="M20" s="135">
        <v>20</v>
      </c>
      <c r="N20" s="135">
        <v>10</v>
      </c>
      <c r="O20" s="135">
        <v>10</v>
      </c>
      <c r="P20" s="135">
        <v>10</v>
      </c>
      <c r="Q20" s="140">
        <v>0</v>
      </c>
      <c r="R20" s="135">
        <v>10</v>
      </c>
      <c r="S20" s="136">
        <f t="shared" si="0"/>
        <v>90</v>
      </c>
      <c r="T20" s="23">
        <f t="shared" si="1"/>
        <v>71.35558406034076</v>
      </c>
      <c r="U20" s="28">
        <f t="shared" si="2"/>
        <v>14</v>
      </c>
      <c r="V20" s="137"/>
      <c r="W20" s="25"/>
    </row>
    <row r="21" spans="1:23" x14ac:dyDescent="0.25">
      <c r="A21" s="138">
        <v>19</v>
      </c>
      <c r="B21" s="139" t="s">
        <v>6</v>
      </c>
      <c r="C21" s="5">
        <v>30.208333333333332</v>
      </c>
      <c r="D21" s="5">
        <v>64.483410666454176</v>
      </c>
      <c r="E21" s="5">
        <v>97.977580393941537</v>
      </c>
      <c r="F21" s="125">
        <v>89.403321137067266</v>
      </c>
      <c r="G21" s="125">
        <v>97.2</v>
      </c>
      <c r="H21" s="125">
        <v>99</v>
      </c>
      <c r="I21" s="5">
        <v>81.818181818181813</v>
      </c>
      <c r="J21" s="181">
        <v>8.0440370783891151</v>
      </c>
      <c r="K21" s="135">
        <v>10</v>
      </c>
      <c r="L21" s="135">
        <v>20</v>
      </c>
      <c r="M21" s="135">
        <v>20</v>
      </c>
      <c r="N21" s="135">
        <v>10</v>
      </c>
      <c r="O21" s="135">
        <v>10</v>
      </c>
      <c r="P21" s="135">
        <v>10</v>
      </c>
      <c r="Q21" s="135">
        <v>10</v>
      </c>
      <c r="R21" s="135">
        <v>10</v>
      </c>
      <c r="S21" s="136">
        <f t="shared" si="0"/>
        <v>100</v>
      </c>
      <c r="T21" s="23">
        <f t="shared" si="1"/>
        <v>73.059585548776298</v>
      </c>
      <c r="U21" s="28">
        <f t="shared" si="2"/>
        <v>10</v>
      </c>
      <c r="V21" s="137"/>
      <c r="W21" s="25"/>
    </row>
    <row r="22" spans="1:23" x14ac:dyDescent="0.25">
      <c r="A22" s="138">
        <v>20</v>
      </c>
      <c r="B22" s="139" t="s">
        <v>7</v>
      </c>
      <c r="C22" s="5">
        <v>23.74429223744292</v>
      </c>
      <c r="D22" s="5">
        <v>93.767311368497701</v>
      </c>
      <c r="E22" s="5">
        <v>85.685404972059715</v>
      </c>
      <c r="F22" s="125">
        <v>95.457834915499546</v>
      </c>
      <c r="G22" s="125">
        <v>91.6</v>
      </c>
      <c r="H22" s="125">
        <v>98</v>
      </c>
      <c r="I22" s="5">
        <v>81.374900079936054</v>
      </c>
      <c r="J22" s="181">
        <v>5.5266234456371564</v>
      </c>
      <c r="K22" s="135">
        <v>10</v>
      </c>
      <c r="L22" s="135">
        <v>20</v>
      </c>
      <c r="M22" s="135">
        <v>20</v>
      </c>
      <c r="N22" s="135">
        <v>10</v>
      </c>
      <c r="O22" s="135">
        <v>10</v>
      </c>
      <c r="P22" s="135">
        <v>10</v>
      </c>
      <c r="Q22" s="135">
        <v>10</v>
      </c>
      <c r="R22" s="135">
        <v>10</v>
      </c>
      <c r="S22" s="136">
        <f t="shared" si="0"/>
        <v>100</v>
      </c>
      <c r="T22" s="23">
        <f t="shared" si="1"/>
        <v>75.460908335963055</v>
      </c>
      <c r="U22" s="28">
        <f t="shared" si="2"/>
        <v>6</v>
      </c>
      <c r="V22" s="137"/>
      <c r="W22" s="25"/>
    </row>
    <row r="23" spans="1:23" x14ac:dyDescent="0.25">
      <c r="A23" s="138">
        <v>21</v>
      </c>
      <c r="B23" s="139" t="s">
        <v>8</v>
      </c>
      <c r="C23" s="5">
        <v>6.3186813186813184</v>
      </c>
      <c r="D23" s="5">
        <v>96.087753804291566</v>
      </c>
      <c r="E23" s="5">
        <v>65.094538367053701</v>
      </c>
      <c r="F23" s="125">
        <v>98.951114440906537</v>
      </c>
      <c r="G23" s="125">
        <v>94.5</v>
      </c>
      <c r="H23" s="125">
        <v>90.3</v>
      </c>
      <c r="I23" s="123">
        <v>83.539823008849552</v>
      </c>
      <c r="J23" s="181">
        <v>0.77062136417363902</v>
      </c>
      <c r="K23" s="135">
        <v>10</v>
      </c>
      <c r="L23" s="135">
        <v>20</v>
      </c>
      <c r="M23" s="135">
        <v>20</v>
      </c>
      <c r="N23" s="135">
        <v>10</v>
      </c>
      <c r="O23" s="135">
        <v>10</v>
      </c>
      <c r="P23" s="135">
        <v>10</v>
      </c>
      <c r="Q23" s="135">
        <v>10</v>
      </c>
      <c r="R23" s="135">
        <v>10</v>
      </c>
      <c r="S23" s="136">
        <f t="shared" si="0"/>
        <v>100</v>
      </c>
      <c r="T23" s="23">
        <f t="shared" si="1"/>
        <v>69.674482447530153</v>
      </c>
      <c r="U23" s="28">
        <f t="shared" si="2"/>
        <v>20</v>
      </c>
      <c r="V23" s="137"/>
      <c r="W23" s="25"/>
    </row>
    <row r="24" spans="1:23" x14ac:dyDescent="0.25">
      <c r="A24" s="138">
        <v>22</v>
      </c>
      <c r="B24" s="139" t="s">
        <v>9</v>
      </c>
      <c r="C24" s="5">
        <v>9.3896713615023462</v>
      </c>
      <c r="D24" s="5">
        <v>96.823254071081976</v>
      </c>
      <c r="E24" s="5">
        <v>79.739977158450799</v>
      </c>
      <c r="F24" s="125">
        <v>93.562283115950692</v>
      </c>
      <c r="G24" s="125">
        <v>91.3</v>
      </c>
      <c r="H24" s="125">
        <v>90.2</v>
      </c>
      <c r="I24" s="5">
        <v>75.942915392456683</v>
      </c>
      <c r="J24" s="181">
        <v>2.990226658348929</v>
      </c>
      <c r="K24" s="135">
        <v>10</v>
      </c>
      <c r="L24" s="135">
        <v>20</v>
      </c>
      <c r="M24" s="135">
        <v>20</v>
      </c>
      <c r="N24" s="135">
        <v>10</v>
      </c>
      <c r="O24" s="135">
        <v>10</v>
      </c>
      <c r="P24" s="135">
        <v>10</v>
      </c>
      <c r="Q24" s="135">
        <v>10</v>
      </c>
      <c r="R24" s="135">
        <v>10</v>
      </c>
      <c r="S24" s="136">
        <f t="shared" si="0"/>
        <v>100</v>
      </c>
      <c r="T24" s="23">
        <f t="shared" si="1"/>
        <v>71.651155898732426</v>
      </c>
      <c r="U24" s="28">
        <f t="shared" si="2"/>
        <v>12</v>
      </c>
      <c r="V24" s="137"/>
      <c r="W24" s="25"/>
    </row>
    <row r="25" spans="1:23" x14ac:dyDescent="0.25">
      <c r="A25" s="138">
        <v>23</v>
      </c>
      <c r="B25" s="139" t="s">
        <v>10</v>
      </c>
      <c r="C25" s="5">
        <v>1.6260162601626018</v>
      </c>
      <c r="D25" s="5">
        <v>80.963774609913685</v>
      </c>
      <c r="E25" s="5">
        <v>78.432392702068071</v>
      </c>
      <c r="F25" s="125">
        <v>100</v>
      </c>
      <c r="G25" s="125">
        <v>90.8</v>
      </c>
      <c r="H25" s="125">
        <v>73.5</v>
      </c>
      <c r="I25" s="5">
        <v>66.006600660066013</v>
      </c>
      <c r="J25" s="181">
        <v>0.2071031990834582</v>
      </c>
      <c r="K25" s="135">
        <v>10</v>
      </c>
      <c r="L25" s="135">
        <v>20</v>
      </c>
      <c r="M25" s="135">
        <v>20</v>
      </c>
      <c r="N25" s="135">
        <v>10</v>
      </c>
      <c r="O25" s="135">
        <v>10</v>
      </c>
      <c r="P25" s="135">
        <v>10</v>
      </c>
      <c r="Q25" s="135">
        <v>10</v>
      </c>
      <c r="R25" s="135">
        <v>10</v>
      </c>
      <c r="S25" s="136">
        <f t="shared" si="0"/>
        <v>100</v>
      </c>
      <c r="T25" s="23">
        <f t="shared" si="1"/>
        <v>65.093205474327561</v>
      </c>
      <c r="U25" s="28">
        <f t="shared" si="2"/>
        <v>27</v>
      </c>
      <c r="V25" s="137"/>
      <c r="W25" s="25"/>
    </row>
    <row r="26" spans="1:23" x14ac:dyDescent="0.25">
      <c r="A26" s="138">
        <v>24</v>
      </c>
      <c r="B26" s="139" t="s">
        <v>11</v>
      </c>
      <c r="C26" s="5">
        <v>16.927083333333336</v>
      </c>
      <c r="D26" s="5">
        <v>71.16341445350794</v>
      </c>
      <c r="E26" s="5">
        <v>84.360312675621969</v>
      </c>
      <c r="F26" s="125">
        <v>90.543109861949247</v>
      </c>
      <c r="G26" s="125">
        <v>90.9</v>
      </c>
      <c r="H26" s="125">
        <v>93.3</v>
      </c>
      <c r="I26" s="5">
        <v>93.007769145394008</v>
      </c>
      <c r="J26" s="181">
        <v>4.8870636550308006</v>
      </c>
      <c r="K26" s="135">
        <v>10</v>
      </c>
      <c r="L26" s="135">
        <v>20</v>
      </c>
      <c r="M26" s="135">
        <v>20</v>
      </c>
      <c r="N26" s="135">
        <v>10</v>
      </c>
      <c r="O26" s="135">
        <v>10</v>
      </c>
      <c r="P26" s="135">
        <v>10</v>
      </c>
      <c r="Q26" s="135">
        <v>10</v>
      </c>
      <c r="R26" s="135">
        <v>10</v>
      </c>
      <c r="S26" s="136">
        <f t="shared" si="0"/>
        <v>100</v>
      </c>
      <c r="T26" s="23">
        <f t="shared" si="1"/>
        <v>70.061248025396722</v>
      </c>
      <c r="U26" s="28">
        <f t="shared" si="2"/>
        <v>19</v>
      </c>
      <c r="V26" s="137"/>
      <c r="W26" s="25"/>
    </row>
    <row r="27" spans="1:23" x14ac:dyDescent="0.25">
      <c r="A27" s="138">
        <v>25</v>
      </c>
      <c r="B27" s="139" t="s">
        <v>12</v>
      </c>
      <c r="C27" s="5">
        <v>5.3370786516853927</v>
      </c>
      <c r="D27" s="5">
        <v>89.186511977728614</v>
      </c>
      <c r="E27" s="5">
        <v>72.066498876602893</v>
      </c>
      <c r="F27" s="125">
        <v>90.831771659218688</v>
      </c>
      <c r="G27" s="125">
        <v>98.2</v>
      </c>
      <c r="H27" s="125">
        <v>90.8</v>
      </c>
      <c r="I27" s="123">
        <v>58.703374777975135</v>
      </c>
      <c r="J27" s="181">
        <v>0.77134041823791566</v>
      </c>
      <c r="K27" s="135">
        <v>10</v>
      </c>
      <c r="L27" s="135">
        <v>20</v>
      </c>
      <c r="M27" s="135">
        <v>20</v>
      </c>
      <c r="N27" s="135">
        <v>10</v>
      </c>
      <c r="O27" s="135">
        <v>10</v>
      </c>
      <c r="P27" s="135">
        <v>10</v>
      </c>
      <c r="Q27" s="135">
        <v>10</v>
      </c>
      <c r="R27" s="135">
        <v>10</v>
      </c>
      <c r="S27" s="136">
        <f t="shared" si="0"/>
        <v>100</v>
      </c>
      <c r="T27" s="23">
        <f t="shared" si="1"/>
        <v>66.714958721578014</v>
      </c>
      <c r="U27" s="28">
        <f t="shared" si="2"/>
        <v>26</v>
      </c>
      <c r="V27" s="137"/>
      <c r="W27" s="25"/>
    </row>
    <row r="28" spans="1:23" x14ac:dyDescent="0.25">
      <c r="A28" s="138">
        <v>26</v>
      </c>
      <c r="B28" s="139" t="s">
        <v>13</v>
      </c>
      <c r="C28" s="5">
        <v>47.285067873303163</v>
      </c>
      <c r="D28" s="5">
        <v>76.950953691834229</v>
      </c>
      <c r="E28" s="5">
        <v>96.150327434701524</v>
      </c>
      <c r="F28" s="125">
        <v>79.42496663835982</v>
      </c>
      <c r="G28" s="125">
        <v>96.2</v>
      </c>
      <c r="H28" s="125">
        <v>98.3</v>
      </c>
      <c r="I28" s="5">
        <v>88.757396449704146</v>
      </c>
      <c r="J28" s="181">
        <v>12.866317265815312</v>
      </c>
      <c r="K28" s="135">
        <v>10</v>
      </c>
      <c r="L28" s="135">
        <v>20</v>
      </c>
      <c r="M28" s="135">
        <v>20</v>
      </c>
      <c r="N28" s="135">
        <v>10</v>
      </c>
      <c r="O28" s="135">
        <v>10</v>
      </c>
      <c r="P28" s="135">
        <v>10</v>
      </c>
      <c r="Q28" s="135">
        <v>10</v>
      </c>
      <c r="R28" s="135">
        <v>10</v>
      </c>
      <c r="S28" s="136">
        <f t="shared" si="0"/>
        <v>100</v>
      </c>
      <c r="T28" s="23">
        <f t="shared" si="1"/>
        <v>76.903631048025389</v>
      </c>
      <c r="U28" s="28">
        <f t="shared" si="2"/>
        <v>3</v>
      </c>
      <c r="V28" s="137"/>
      <c r="W28" s="25"/>
    </row>
    <row r="29" spans="1:23" x14ac:dyDescent="0.25">
      <c r="A29" s="138">
        <v>27</v>
      </c>
      <c r="B29" s="139" t="s">
        <v>14</v>
      </c>
      <c r="C29" s="5">
        <v>37.740384615384613</v>
      </c>
      <c r="D29" s="5">
        <v>76.42052802161048</v>
      </c>
      <c r="E29" s="5">
        <v>98.977883809572901</v>
      </c>
      <c r="F29" s="125">
        <v>82.426358604806666</v>
      </c>
      <c r="G29" s="125">
        <v>96.2</v>
      </c>
      <c r="H29" s="125">
        <v>99.8</v>
      </c>
      <c r="I29" s="5">
        <v>84.576023391812868</v>
      </c>
      <c r="J29" s="181">
        <v>18.074416078218363</v>
      </c>
      <c r="K29" s="135">
        <v>10</v>
      </c>
      <c r="L29" s="135">
        <v>20</v>
      </c>
      <c r="M29" s="135">
        <v>20</v>
      </c>
      <c r="N29" s="135">
        <v>10</v>
      </c>
      <c r="O29" s="135">
        <v>10</v>
      </c>
      <c r="P29" s="135">
        <v>10</v>
      </c>
      <c r="Q29" s="135">
        <v>10</v>
      </c>
      <c r="R29" s="135">
        <v>10</v>
      </c>
      <c r="S29" s="136">
        <f t="shared" si="0"/>
        <v>100</v>
      </c>
      <c r="T29" s="23">
        <f t="shared" si="1"/>
        <v>76.96140063525894</v>
      </c>
      <c r="U29" s="28">
        <f t="shared" si="2"/>
        <v>2</v>
      </c>
      <c r="V29" s="137"/>
      <c r="W29" s="25"/>
    </row>
    <row r="30" spans="1:23" s="25" customFormat="1" ht="15" customHeight="1" thickBot="1" x14ac:dyDescent="0.3">
      <c r="A30" s="31">
        <v>28</v>
      </c>
      <c r="B30" s="141" t="s">
        <v>15</v>
      </c>
      <c r="C30" s="124">
        <v>19.658119658119659</v>
      </c>
      <c r="D30" s="124">
        <v>97.244430864637621</v>
      </c>
      <c r="E30" s="124">
        <v>92.622021336830457</v>
      </c>
      <c r="F30" s="149">
        <v>86.93294350655475</v>
      </c>
      <c r="G30" s="149">
        <v>90.2</v>
      </c>
      <c r="H30" s="149">
        <v>98.1</v>
      </c>
      <c r="I30" s="124">
        <v>72.796448953709572</v>
      </c>
      <c r="J30" s="183">
        <v>8.6971069126274241</v>
      </c>
      <c r="K30" s="135">
        <v>10</v>
      </c>
      <c r="L30" s="135">
        <v>20</v>
      </c>
      <c r="M30" s="135">
        <v>20</v>
      </c>
      <c r="N30" s="135">
        <v>10</v>
      </c>
      <c r="O30" s="135">
        <v>10</v>
      </c>
      <c r="P30" s="135">
        <v>10</v>
      </c>
      <c r="Q30" s="135">
        <v>10</v>
      </c>
      <c r="R30" s="135">
        <v>10</v>
      </c>
      <c r="S30" s="136">
        <f t="shared" si="0"/>
        <v>100</v>
      </c>
      <c r="T30" s="184">
        <f t="shared" si="1"/>
        <v>75.61175234339477</v>
      </c>
      <c r="U30" s="33">
        <f t="shared" si="2"/>
        <v>5</v>
      </c>
      <c r="V30" s="137"/>
    </row>
    <row r="31" spans="1:23" s="25" customFormat="1" ht="15" customHeight="1" x14ac:dyDescent="0.25">
      <c r="A31" s="127"/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</row>
    <row r="32" spans="1:23" x14ac:dyDescent="0.25">
      <c r="A32" s="135"/>
      <c r="B32" s="12" t="s">
        <v>67</v>
      </c>
      <c r="C32" s="12"/>
      <c r="D32" s="12"/>
      <c r="E32" s="12"/>
      <c r="F32" s="12"/>
      <c r="G32" s="12"/>
      <c r="H32" s="12"/>
      <c r="I32" s="12"/>
      <c r="J32" s="12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25"/>
    </row>
    <row r="33" spans="1:23" x14ac:dyDescent="0.25">
      <c r="A33" s="135"/>
      <c r="B33" s="34" t="s">
        <v>28</v>
      </c>
      <c r="C33" s="5">
        <f t="shared" ref="C33:J33" si="3">AVERAGE(C3:C30)</f>
        <v>15.791017961482185</v>
      </c>
      <c r="D33" s="5">
        <f t="shared" si="3"/>
        <v>87.507298932465275</v>
      </c>
      <c r="E33" s="5">
        <f t="shared" si="3"/>
        <v>85.916111954372212</v>
      </c>
      <c r="F33" s="5">
        <f t="shared" si="3"/>
        <v>87.742261685435579</v>
      </c>
      <c r="G33" s="5">
        <f t="shared" si="3"/>
        <v>93.414285714285711</v>
      </c>
      <c r="H33" s="5">
        <f t="shared" si="3"/>
        <v>91.22857142857147</v>
      </c>
      <c r="I33" s="5">
        <f>AVERAGE(I3:I30)</f>
        <v>71.497022006806063</v>
      </c>
      <c r="J33" s="5">
        <f t="shared" si="3"/>
        <v>4.8338767490628118</v>
      </c>
      <c r="K33" s="137"/>
      <c r="L33" s="137"/>
      <c r="M33" s="137"/>
      <c r="N33" s="137"/>
      <c r="O33" s="137"/>
      <c r="P33" s="137"/>
      <c r="Q33" s="137"/>
      <c r="R33" s="137"/>
      <c r="S33" s="137"/>
      <c r="T33" s="5">
        <f>AVERAGE(T3:T30)</f>
        <v>71.370590124739337</v>
      </c>
      <c r="U33" s="137"/>
      <c r="V33" s="137"/>
      <c r="W33" s="25"/>
    </row>
    <row r="34" spans="1:23" x14ac:dyDescent="0.25">
      <c r="A34" s="135"/>
      <c r="B34" s="34" t="s">
        <v>32</v>
      </c>
      <c r="C34" s="5">
        <f t="shared" ref="C34:J34" si="4">STDEV(C3:C30)</f>
        <v>11.083289657656378</v>
      </c>
      <c r="D34" s="5">
        <f t="shared" si="4"/>
        <v>8.2027339004202489</v>
      </c>
      <c r="E34" s="5">
        <f t="shared" si="4"/>
        <v>8.7093874369570106</v>
      </c>
      <c r="F34" s="5">
        <f t="shared" si="4"/>
        <v>10.420838901380161</v>
      </c>
      <c r="G34" s="5">
        <f t="shared" si="4"/>
        <v>3.2996873348753075</v>
      </c>
      <c r="H34" s="5">
        <f t="shared" si="4"/>
        <v>9.2980227743981931</v>
      </c>
      <c r="I34" s="5">
        <f>STDEV(I3:I30)</f>
        <v>12.992716639719204</v>
      </c>
      <c r="J34" s="5">
        <f t="shared" si="4"/>
        <v>5.4683577864328177</v>
      </c>
      <c r="K34" s="137"/>
      <c r="L34" s="137"/>
      <c r="M34" s="137"/>
      <c r="N34" s="137"/>
      <c r="O34" s="137"/>
      <c r="P34" s="137"/>
      <c r="Q34" s="137"/>
      <c r="R34" s="137"/>
      <c r="S34" s="137"/>
      <c r="T34" s="5">
        <f>STDEV(T3:T30)</f>
        <v>3.8032562241425838</v>
      </c>
      <c r="U34" s="137"/>
      <c r="V34" s="137"/>
      <c r="W34" s="25"/>
    </row>
    <row r="35" spans="1:23" x14ac:dyDescent="0.25">
      <c r="A35" s="135"/>
      <c r="B35" s="34" t="s">
        <v>29</v>
      </c>
      <c r="C35" s="35">
        <f t="shared" ref="C35:J35" si="5">COUNT(C3:C30)</f>
        <v>28</v>
      </c>
      <c r="D35" s="35">
        <f t="shared" si="5"/>
        <v>28</v>
      </c>
      <c r="E35" s="35">
        <f t="shared" si="5"/>
        <v>28</v>
      </c>
      <c r="F35" s="35">
        <f t="shared" si="5"/>
        <v>28</v>
      </c>
      <c r="G35" s="35">
        <f t="shared" si="5"/>
        <v>28</v>
      </c>
      <c r="H35" s="35">
        <f t="shared" si="5"/>
        <v>28</v>
      </c>
      <c r="I35" s="35">
        <f>COUNT(I3:I30)</f>
        <v>27</v>
      </c>
      <c r="J35" s="35">
        <f t="shared" si="5"/>
        <v>27</v>
      </c>
      <c r="K35" s="137"/>
      <c r="L35" s="137"/>
      <c r="M35" s="137"/>
      <c r="N35" s="137"/>
      <c r="O35" s="137"/>
      <c r="P35" s="137"/>
      <c r="Q35" s="137"/>
      <c r="R35" s="137"/>
      <c r="S35" s="137"/>
      <c r="T35" s="35">
        <f>COUNT(T3:T30)</f>
        <v>28</v>
      </c>
      <c r="U35" s="137"/>
      <c r="V35" s="137"/>
      <c r="W35" s="25"/>
    </row>
    <row r="36" spans="1:23" x14ac:dyDescent="0.25">
      <c r="B36" s="34" t="s">
        <v>30</v>
      </c>
      <c r="C36" s="1">
        <f t="shared" ref="C36:J36" si="6">MIN(C3:C30)</f>
        <v>1.6260162601626018</v>
      </c>
      <c r="D36" s="1">
        <f t="shared" si="6"/>
        <v>64.483410666454176</v>
      </c>
      <c r="E36" s="1">
        <f t="shared" si="6"/>
        <v>65.094538367053701</v>
      </c>
      <c r="F36" s="1">
        <f t="shared" si="6"/>
        <v>62.634242686088136</v>
      </c>
      <c r="G36" s="1">
        <f t="shared" si="6"/>
        <v>85.7</v>
      </c>
      <c r="H36" s="1">
        <f t="shared" si="6"/>
        <v>59.7</v>
      </c>
      <c r="I36" s="1">
        <f>MIN(I3:I30)</f>
        <v>41.930379746835442</v>
      </c>
      <c r="J36" s="1">
        <f t="shared" si="6"/>
        <v>0.10785371114815179</v>
      </c>
      <c r="K36" s="137"/>
      <c r="L36" s="137"/>
      <c r="M36" s="137"/>
      <c r="N36" s="137"/>
      <c r="O36" s="137"/>
      <c r="P36" s="137"/>
      <c r="Q36" s="137"/>
      <c r="R36" s="137"/>
      <c r="S36" s="137"/>
      <c r="T36" s="1">
        <f>MIN(T3:T30)</f>
        <v>63.014989762203456</v>
      </c>
      <c r="U36" s="137"/>
      <c r="V36" s="137"/>
      <c r="W36" s="25"/>
    </row>
    <row r="37" spans="1:23" x14ac:dyDescent="0.25">
      <c r="B37" s="34" t="s">
        <v>31</v>
      </c>
      <c r="C37" s="1">
        <f t="shared" ref="C37:J37" si="7">MAX(C3:C30)</f>
        <v>47.285067873303163</v>
      </c>
      <c r="D37" s="1">
        <f t="shared" si="7"/>
        <v>98.47372070292424</v>
      </c>
      <c r="E37" s="1">
        <f t="shared" si="7"/>
        <v>98.977883809572901</v>
      </c>
      <c r="F37" s="1">
        <f t="shared" si="7"/>
        <v>100</v>
      </c>
      <c r="G37" s="1">
        <f t="shared" si="7"/>
        <v>98.2</v>
      </c>
      <c r="H37" s="1">
        <f t="shared" si="7"/>
        <v>99.9</v>
      </c>
      <c r="I37" s="1">
        <f>MAX(I3:I30)</f>
        <v>93.007769145394008</v>
      </c>
      <c r="J37" s="1">
        <f t="shared" si="7"/>
        <v>22.660807636942192</v>
      </c>
      <c r="K37" s="137"/>
      <c r="L37" s="137"/>
      <c r="M37" s="137"/>
      <c r="N37" s="137"/>
      <c r="O37" s="137"/>
      <c r="P37" s="137"/>
      <c r="Q37" s="137"/>
      <c r="R37" s="137"/>
      <c r="S37" s="137"/>
      <c r="T37" s="1">
        <f>MAX(T3:T30)</f>
        <v>79.699730714523326</v>
      </c>
      <c r="U37" s="137"/>
      <c r="V37" s="137"/>
      <c r="W37" s="25"/>
    </row>
    <row r="38" spans="1:23" x14ac:dyDescent="0.25"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25"/>
    </row>
    <row r="39" spans="1:23" x14ac:dyDescent="0.25">
      <c r="B39" s="55"/>
      <c r="C39" s="55"/>
      <c r="D39" s="55"/>
      <c r="E39" s="55"/>
      <c r="F39" s="55"/>
      <c r="G39" s="77"/>
      <c r="H39" s="77"/>
      <c r="I39" s="77"/>
      <c r="J39" s="7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25"/>
    </row>
    <row r="40" spans="1:23" ht="15.75" thickBot="1" x14ac:dyDescent="0.3">
      <c r="F40" s="65"/>
      <c r="G40" s="65"/>
      <c r="H40" s="65"/>
      <c r="I40" s="72"/>
      <c r="J40" s="65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25"/>
    </row>
    <row r="41" spans="1:23" s="130" customFormat="1" ht="75" customHeight="1" thickBot="1" x14ac:dyDescent="0.25">
      <c r="A41" s="197" t="s">
        <v>92</v>
      </c>
      <c r="B41" s="198"/>
      <c r="C41" s="177" t="s">
        <v>81</v>
      </c>
      <c r="D41" s="177" t="s">
        <v>82</v>
      </c>
      <c r="E41" s="177" t="s">
        <v>83</v>
      </c>
      <c r="F41" s="177" t="s">
        <v>84</v>
      </c>
      <c r="G41" s="177" t="s">
        <v>85</v>
      </c>
      <c r="H41" s="177" t="s">
        <v>93</v>
      </c>
      <c r="I41" s="46" t="s">
        <v>87</v>
      </c>
      <c r="J41" s="126" t="s">
        <v>88</v>
      </c>
      <c r="K41" s="199" t="s">
        <v>56</v>
      </c>
      <c r="L41" s="199"/>
      <c r="M41" s="199"/>
      <c r="N41" s="199"/>
      <c r="O41" s="199"/>
      <c r="P41" s="199"/>
      <c r="Q41" s="199"/>
      <c r="R41" s="199"/>
      <c r="S41" s="128"/>
      <c r="T41" s="200" t="s">
        <v>79</v>
      </c>
      <c r="U41" s="201"/>
      <c r="V41" s="129"/>
      <c r="W41" s="36" t="s">
        <v>69</v>
      </c>
    </row>
    <row r="42" spans="1:23" s="130" customFormat="1" ht="15.75" thickBot="1" x14ac:dyDescent="0.25">
      <c r="A42" s="15" t="s">
        <v>47</v>
      </c>
      <c r="B42" s="16" t="s">
        <v>26</v>
      </c>
      <c r="C42" s="131" t="s">
        <v>95</v>
      </c>
      <c r="D42" s="179" t="s">
        <v>89</v>
      </c>
      <c r="E42" s="179" t="s">
        <v>89</v>
      </c>
      <c r="F42" s="179" t="s">
        <v>96</v>
      </c>
      <c r="G42" s="179" t="s">
        <v>89</v>
      </c>
      <c r="H42" s="179" t="s">
        <v>89</v>
      </c>
      <c r="I42" s="132" t="s">
        <v>120</v>
      </c>
      <c r="J42" s="180" t="s">
        <v>118</v>
      </c>
      <c r="K42" s="117" t="s">
        <v>58</v>
      </c>
      <c r="L42" s="117" t="s">
        <v>59</v>
      </c>
      <c r="M42" s="117" t="s">
        <v>60</v>
      </c>
      <c r="N42" s="117" t="s">
        <v>61</v>
      </c>
      <c r="O42" s="117" t="s">
        <v>64</v>
      </c>
      <c r="P42" s="117" t="s">
        <v>65</v>
      </c>
      <c r="Q42" s="117" t="s">
        <v>90</v>
      </c>
      <c r="R42" s="117" t="s">
        <v>91</v>
      </c>
      <c r="S42" s="117"/>
      <c r="T42" s="178" t="s">
        <v>62</v>
      </c>
      <c r="U42" s="19" t="s">
        <v>57</v>
      </c>
      <c r="V42" s="117"/>
      <c r="W42" s="37" t="s">
        <v>74</v>
      </c>
    </row>
    <row r="43" spans="1:23" x14ac:dyDescent="0.25">
      <c r="A43" s="133">
        <v>1</v>
      </c>
      <c r="B43" s="134" t="s">
        <v>27</v>
      </c>
      <c r="C43" s="123">
        <v>16.477272727272727</v>
      </c>
      <c r="D43" s="123">
        <v>94.639581441162548</v>
      </c>
      <c r="E43" s="123">
        <v>91.728568269763997</v>
      </c>
      <c r="F43" s="125">
        <v>80.318687044112536</v>
      </c>
      <c r="G43" s="125">
        <v>93.6</v>
      </c>
      <c r="H43" s="125">
        <v>98.1</v>
      </c>
      <c r="I43" s="123">
        <v>86.602870813397132</v>
      </c>
      <c r="J43" s="181">
        <v>2.9759374202873907</v>
      </c>
      <c r="K43" s="135">
        <v>10</v>
      </c>
      <c r="L43" s="135">
        <v>20</v>
      </c>
      <c r="M43" s="135">
        <v>20</v>
      </c>
      <c r="N43" s="135">
        <v>10</v>
      </c>
      <c r="O43" s="135">
        <v>10</v>
      </c>
      <c r="P43" s="135">
        <v>10</v>
      </c>
      <c r="Q43" s="135">
        <v>10</v>
      </c>
      <c r="R43" s="135">
        <v>10</v>
      </c>
      <c r="S43" s="136">
        <f t="shared" ref="S43:S70" si="8">SUM(K43:R43)</f>
        <v>100</v>
      </c>
      <c r="T43" s="23">
        <f t="shared" ref="T43:T70" si="9">((C43*K43)+(D43*L43)+(E43*M43)+(F43*N43)+(G43*O43)+(H43*P43)+(I43*Q43)+(J43*R43))/SUM(K43,L43,M43,N43,O43,P43,Q43,R43)</f>
        <v>75.081106742692285</v>
      </c>
      <c r="U43" s="24">
        <f t="shared" ref="U43:U70" si="10">RANK(T43,T$43:T$70)</f>
        <v>11</v>
      </c>
      <c r="V43" s="137"/>
      <c r="W43" s="38">
        <f>T83-T43</f>
        <v>-1.7719485509728798</v>
      </c>
    </row>
    <row r="44" spans="1:23" x14ac:dyDescent="0.25">
      <c r="A44" s="138">
        <v>2</v>
      </c>
      <c r="B44" s="139" t="s">
        <v>17</v>
      </c>
      <c r="C44" s="5">
        <v>2.9411764705882351</v>
      </c>
      <c r="D44" s="5">
        <v>86.485698931368674</v>
      </c>
      <c r="E44" s="5">
        <v>77.435541727928467</v>
      </c>
      <c r="F44" s="125">
        <v>87.507246376811594</v>
      </c>
      <c r="G44" s="125">
        <v>90.8</v>
      </c>
      <c r="H44" s="125">
        <v>64.099999999999994</v>
      </c>
      <c r="I44" s="5">
        <v>71.524966261808373</v>
      </c>
      <c r="J44" s="185"/>
      <c r="K44" s="135">
        <v>10</v>
      </c>
      <c r="L44" s="135">
        <v>20</v>
      </c>
      <c r="M44" s="135">
        <v>20</v>
      </c>
      <c r="N44" s="135">
        <v>10</v>
      </c>
      <c r="O44" s="135">
        <v>10</v>
      </c>
      <c r="P44" s="135">
        <v>10</v>
      </c>
      <c r="Q44" s="135">
        <v>10</v>
      </c>
      <c r="R44" s="140">
        <v>0</v>
      </c>
      <c r="S44" s="136">
        <f t="shared" si="8"/>
        <v>90</v>
      </c>
      <c r="T44" s="23">
        <f t="shared" si="9"/>
        <v>71.635096714200273</v>
      </c>
      <c r="U44" s="28">
        <f t="shared" si="10"/>
        <v>17</v>
      </c>
      <c r="V44" s="137"/>
      <c r="W44" s="38">
        <f t="shared" ref="W44:W70" si="11">T84-T44</f>
        <v>-4.166832238635152</v>
      </c>
    </row>
    <row r="45" spans="1:23" x14ac:dyDescent="0.25">
      <c r="A45" s="138">
        <v>3</v>
      </c>
      <c r="B45" s="139" t="s">
        <v>18</v>
      </c>
      <c r="C45" s="5">
        <v>5.4216867469879517</v>
      </c>
      <c r="D45" s="5">
        <v>93.03889478907324</v>
      </c>
      <c r="E45" s="5">
        <v>88.502539159452439</v>
      </c>
      <c r="F45" s="125">
        <v>86.200916635699244</v>
      </c>
      <c r="G45" s="125">
        <v>98.3</v>
      </c>
      <c r="H45" s="125">
        <v>96.2</v>
      </c>
      <c r="I45" s="5">
        <v>78.602620087336248</v>
      </c>
      <c r="J45" s="186">
        <v>2.78669143725722</v>
      </c>
      <c r="K45" s="135">
        <v>10</v>
      </c>
      <c r="L45" s="135">
        <v>20</v>
      </c>
      <c r="M45" s="135">
        <v>20</v>
      </c>
      <c r="N45" s="135">
        <v>10</v>
      </c>
      <c r="O45" s="135">
        <v>10</v>
      </c>
      <c r="P45" s="135">
        <v>10</v>
      </c>
      <c r="Q45" s="135">
        <v>10</v>
      </c>
      <c r="R45" s="135">
        <v>10</v>
      </c>
      <c r="S45" s="136">
        <f t="shared" si="8"/>
        <v>100</v>
      </c>
      <c r="T45" s="23">
        <f t="shared" si="9"/>
        <v>73.059478280433211</v>
      </c>
      <c r="U45" s="28">
        <f t="shared" si="10"/>
        <v>14</v>
      </c>
      <c r="V45" s="137"/>
      <c r="W45" s="38">
        <f t="shared" si="11"/>
        <v>-3.743654363495537</v>
      </c>
    </row>
    <row r="46" spans="1:23" x14ac:dyDescent="0.25">
      <c r="A46" s="138">
        <v>4</v>
      </c>
      <c r="B46" s="139" t="s">
        <v>19</v>
      </c>
      <c r="C46" s="5">
        <v>28.191489361702125</v>
      </c>
      <c r="D46" s="5">
        <v>87.532705218828497</v>
      </c>
      <c r="E46" s="5">
        <v>99.423438149805037</v>
      </c>
      <c r="F46" s="125">
        <v>80.021112851597081</v>
      </c>
      <c r="G46" s="125">
        <v>97.7</v>
      </c>
      <c r="H46" s="125">
        <v>99.4</v>
      </c>
      <c r="I46" s="5">
        <v>97.348484848484844</v>
      </c>
      <c r="J46" s="186">
        <v>14.991534554409727</v>
      </c>
      <c r="K46" s="135">
        <v>10</v>
      </c>
      <c r="L46" s="135">
        <v>20</v>
      </c>
      <c r="M46" s="135">
        <v>20</v>
      </c>
      <c r="N46" s="135">
        <v>10</v>
      </c>
      <c r="O46" s="135">
        <v>10</v>
      </c>
      <c r="P46" s="135">
        <v>10</v>
      </c>
      <c r="Q46" s="135">
        <v>10</v>
      </c>
      <c r="R46" s="135">
        <v>10</v>
      </c>
      <c r="S46" s="136">
        <f t="shared" si="8"/>
        <v>100</v>
      </c>
      <c r="T46" s="23">
        <f t="shared" si="9"/>
        <v>79.156490835346091</v>
      </c>
      <c r="U46" s="28">
        <f t="shared" si="10"/>
        <v>4</v>
      </c>
      <c r="V46" s="137"/>
      <c r="W46" s="38">
        <f t="shared" si="11"/>
        <v>-0.23904300720319327</v>
      </c>
    </row>
    <row r="47" spans="1:23" x14ac:dyDescent="0.25">
      <c r="A47" s="138">
        <v>5</v>
      </c>
      <c r="B47" s="139" t="s">
        <v>16</v>
      </c>
      <c r="C47" s="5">
        <v>18.831168831168831</v>
      </c>
      <c r="D47" s="5">
        <v>91.768908841162144</v>
      </c>
      <c r="E47" s="5">
        <v>96.474447342867947</v>
      </c>
      <c r="F47" s="125">
        <v>91.040615236721948</v>
      </c>
      <c r="G47" s="125">
        <v>92.1</v>
      </c>
      <c r="H47" s="125">
        <v>97.5</v>
      </c>
      <c r="I47" s="123">
        <v>87.848784878487848</v>
      </c>
      <c r="J47" s="186">
        <v>1.9719180125282312</v>
      </c>
      <c r="K47" s="135">
        <v>10</v>
      </c>
      <c r="L47" s="135">
        <v>20</v>
      </c>
      <c r="M47" s="135">
        <v>20</v>
      </c>
      <c r="N47" s="135">
        <v>10</v>
      </c>
      <c r="O47" s="135">
        <v>10</v>
      </c>
      <c r="P47" s="135">
        <v>10</v>
      </c>
      <c r="Q47" s="135">
        <v>10</v>
      </c>
      <c r="R47" s="135">
        <v>10</v>
      </c>
      <c r="S47" s="136">
        <f t="shared" si="8"/>
        <v>100</v>
      </c>
      <c r="T47" s="23">
        <f t="shared" si="9"/>
        <v>76.577919932696702</v>
      </c>
      <c r="U47" s="28">
        <f t="shared" si="10"/>
        <v>9</v>
      </c>
      <c r="V47" s="137"/>
      <c r="W47" s="38">
        <f t="shared" si="11"/>
        <v>-3.1612865361930034</v>
      </c>
    </row>
    <row r="48" spans="1:23" x14ac:dyDescent="0.25">
      <c r="A48" s="138">
        <v>6</v>
      </c>
      <c r="B48" s="139" t="s">
        <v>20</v>
      </c>
      <c r="C48" s="5">
        <v>29.411764705882355</v>
      </c>
      <c r="D48" s="5">
        <v>78.391546009744047</v>
      </c>
      <c r="E48" s="5">
        <v>84.468910161554874</v>
      </c>
      <c r="F48" s="125">
        <v>68.84677319459928</v>
      </c>
      <c r="G48" s="125">
        <v>93.3</v>
      </c>
      <c r="H48" s="125">
        <v>95.6</v>
      </c>
      <c r="I48" s="5">
        <v>71.750433275563253</v>
      </c>
      <c r="J48" s="186">
        <v>2.8962188254223653</v>
      </c>
      <c r="K48" s="135">
        <v>10</v>
      </c>
      <c r="L48" s="135">
        <v>20</v>
      </c>
      <c r="M48" s="135">
        <v>20</v>
      </c>
      <c r="N48" s="135">
        <v>10</v>
      </c>
      <c r="O48" s="135">
        <v>10</v>
      </c>
      <c r="P48" s="135">
        <v>10</v>
      </c>
      <c r="Q48" s="135">
        <v>10</v>
      </c>
      <c r="R48" s="135">
        <v>10</v>
      </c>
      <c r="S48" s="136">
        <f t="shared" si="8"/>
        <v>100</v>
      </c>
      <c r="T48" s="23">
        <f t="shared" si="9"/>
        <v>68.752610234406504</v>
      </c>
      <c r="U48" s="28">
        <f t="shared" si="10"/>
        <v>23</v>
      </c>
      <c r="V48" s="137"/>
      <c r="W48" s="38">
        <f t="shared" si="11"/>
        <v>-0.9965387659772631</v>
      </c>
    </row>
    <row r="49" spans="1:23" x14ac:dyDescent="0.25">
      <c r="A49" s="138">
        <v>7</v>
      </c>
      <c r="B49" s="139" t="s">
        <v>21</v>
      </c>
      <c r="C49" s="5">
        <v>20</v>
      </c>
      <c r="D49" s="5">
        <v>91.711566280215521</v>
      </c>
      <c r="E49" s="5">
        <v>90.673404909200883</v>
      </c>
      <c r="F49" s="125">
        <v>90.637885035168566</v>
      </c>
      <c r="G49" s="125">
        <v>94.2</v>
      </c>
      <c r="H49" s="125">
        <v>97.9</v>
      </c>
      <c r="I49" s="5">
        <v>80.206794682422455</v>
      </c>
      <c r="J49" s="186">
        <v>1.9497928345113331</v>
      </c>
      <c r="K49" s="135">
        <v>10</v>
      </c>
      <c r="L49" s="135">
        <v>20</v>
      </c>
      <c r="M49" s="135">
        <v>20</v>
      </c>
      <c r="N49" s="135">
        <v>10</v>
      </c>
      <c r="O49" s="135">
        <v>10</v>
      </c>
      <c r="P49" s="135">
        <v>10</v>
      </c>
      <c r="Q49" s="135">
        <v>10</v>
      </c>
      <c r="R49" s="135">
        <v>10</v>
      </c>
      <c r="S49" s="136">
        <f t="shared" si="8"/>
        <v>100</v>
      </c>
      <c r="T49" s="23">
        <f t="shared" si="9"/>
        <v>74.966441493093512</v>
      </c>
      <c r="U49" s="28">
        <f t="shared" si="10"/>
        <v>12</v>
      </c>
      <c r="V49" s="137"/>
      <c r="W49" s="38">
        <f t="shared" si="11"/>
        <v>-2.2109241821201238</v>
      </c>
    </row>
    <row r="50" spans="1:23" x14ac:dyDescent="0.25">
      <c r="A50" s="138">
        <v>8</v>
      </c>
      <c r="B50" s="139" t="s">
        <v>22</v>
      </c>
      <c r="C50" s="5">
        <v>11</v>
      </c>
      <c r="D50" s="5">
        <v>77.694904948301115</v>
      </c>
      <c r="E50" s="5">
        <v>80.519615778261041</v>
      </c>
      <c r="F50" s="125">
        <v>100</v>
      </c>
      <c r="G50" s="125">
        <v>92.8</v>
      </c>
      <c r="H50" s="125">
        <v>86.2</v>
      </c>
      <c r="I50" s="5">
        <v>55.469613259668506</v>
      </c>
      <c r="J50" s="186">
        <v>0.43610989969472302</v>
      </c>
      <c r="K50" s="135">
        <v>10</v>
      </c>
      <c r="L50" s="135">
        <v>20</v>
      </c>
      <c r="M50" s="135">
        <v>20</v>
      </c>
      <c r="N50" s="135">
        <v>10</v>
      </c>
      <c r="O50" s="135">
        <v>10</v>
      </c>
      <c r="P50" s="135">
        <v>10</v>
      </c>
      <c r="Q50" s="135">
        <v>10</v>
      </c>
      <c r="R50" s="135">
        <v>10</v>
      </c>
      <c r="S50" s="136">
        <f t="shared" si="8"/>
        <v>100</v>
      </c>
      <c r="T50" s="23">
        <f t="shared" si="9"/>
        <v>66.233476461248756</v>
      </c>
      <c r="U50" s="28">
        <f t="shared" si="10"/>
        <v>26</v>
      </c>
      <c r="V50" s="137"/>
      <c r="W50" s="38">
        <f t="shared" si="11"/>
        <v>-3.6915000422397242</v>
      </c>
    </row>
    <row r="51" spans="1:23" x14ac:dyDescent="0.25">
      <c r="A51" s="138">
        <v>9</v>
      </c>
      <c r="B51" s="139" t="s">
        <v>23</v>
      </c>
      <c r="C51" s="5">
        <v>24.293785310734464</v>
      </c>
      <c r="D51" s="5">
        <v>88.464266344678464</v>
      </c>
      <c r="E51" s="5">
        <v>75.524681529949362</v>
      </c>
      <c r="F51" s="125">
        <v>100</v>
      </c>
      <c r="G51" s="125">
        <v>96.1</v>
      </c>
      <c r="H51" s="125">
        <v>98.1</v>
      </c>
      <c r="I51" s="123">
        <v>86.401326699834158</v>
      </c>
      <c r="J51" s="186">
        <v>2.6474283981108364</v>
      </c>
      <c r="K51" s="135">
        <v>10</v>
      </c>
      <c r="L51" s="135">
        <v>20</v>
      </c>
      <c r="M51" s="135">
        <v>20</v>
      </c>
      <c r="N51" s="135">
        <v>10</v>
      </c>
      <c r="O51" s="135">
        <v>10</v>
      </c>
      <c r="P51" s="135">
        <v>10</v>
      </c>
      <c r="Q51" s="135">
        <v>10</v>
      </c>
      <c r="R51" s="135">
        <v>10</v>
      </c>
      <c r="S51" s="136">
        <f t="shared" si="8"/>
        <v>100</v>
      </c>
      <c r="T51" s="23">
        <f t="shared" si="9"/>
        <v>73.552043615793508</v>
      </c>
      <c r="U51" s="28">
        <f t="shared" si="10"/>
        <v>13</v>
      </c>
      <c r="V51" s="137"/>
      <c r="W51" s="38">
        <f t="shared" si="11"/>
        <v>-5.2436352481486779</v>
      </c>
    </row>
    <row r="52" spans="1:23" x14ac:dyDescent="0.25">
      <c r="A52" s="138">
        <v>10</v>
      </c>
      <c r="B52" s="139" t="s">
        <v>24</v>
      </c>
      <c r="C52" s="5">
        <v>17.587939698492463</v>
      </c>
      <c r="D52" s="5">
        <v>89.825300078868139</v>
      </c>
      <c r="E52" s="5">
        <v>96.771927051874769</v>
      </c>
      <c r="F52" s="125">
        <v>100</v>
      </c>
      <c r="G52" s="125">
        <v>97.7</v>
      </c>
      <c r="H52" s="125">
        <v>98.2</v>
      </c>
      <c r="I52" s="5">
        <v>85.007727975270484</v>
      </c>
      <c r="J52" s="186">
        <v>7.0268902811053735</v>
      </c>
      <c r="K52" s="135">
        <v>10</v>
      </c>
      <c r="L52" s="135">
        <v>20</v>
      </c>
      <c r="M52" s="135">
        <v>20</v>
      </c>
      <c r="N52" s="135">
        <v>10</v>
      </c>
      <c r="O52" s="135">
        <v>10</v>
      </c>
      <c r="P52" s="135">
        <v>10</v>
      </c>
      <c r="Q52" s="135">
        <v>10</v>
      </c>
      <c r="R52" s="135">
        <v>10</v>
      </c>
      <c r="S52" s="136">
        <f t="shared" si="8"/>
        <v>100</v>
      </c>
      <c r="T52" s="23">
        <f t="shared" si="9"/>
        <v>77.871701221635419</v>
      </c>
      <c r="U52" s="28">
        <f t="shared" si="10"/>
        <v>6</v>
      </c>
      <c r="V52" s="137"/>
      <c r="W52" s="38">
        <f t="shared" si="11"/>
        <v>-3.4631395899462802</v>
      </c>
    </row>
    <row r="53" spans="1:23" x14ac:dyDescent="0.25">
      <c r="A53" s="138">
        <v>11</v>
      </c>
      <c r="B53" s="139" t="s">
        <v>54</v>
      </c>
      <c r="C53" s="5">
        <v>2.2988505747126435</v>
      </c>
      <c r="D53" s="5">
        <v>88.02877920992033</v>
      </c>
      <c r="E53" s="5">
        <v>76.864187907289931</v>
      </c>
      <c r="F53" s="125">
        <v>92.751235584843499</v>
      </c>
      <c r="G53" s="125">
        <v>86.9</v>
      </c>
      <c r="H53" s="125">
        <v>87.5</v>
      </c>
      <c r="I53" s="5">
        <v>93.333333333333329</v>
      </c>
      <c r="J53" s="186">
        <v>0.10785371114815179</v>
      </c>
      <c r="K53" s="135">
        <v>10</v>
      </c>
      <c r="L53" s="135">
        <v>20</v>
      </c>
      <c r="M53" s="135">
        <v>20</v>
      </c>
      <c r="N53" s="135">
        <v>10</v>
      </c>
      <c r="O53" s="135">
        <v>10</v>
      </c>
      <c r="P53" s="135">
        <v>10</v>
      </c>
      <c r="Q53" s="135">
        <v>10</v>
      </c>
      <c r="R53" s="135">
        <v>10</v>
      </c>
      <c r="S53" s="136">
        <f t="shared" si="8"/>
        <v>100</v>
      </c>
      <c r="T53" s="23">
        <f t="shared" si="9"/>
        <v>69.267720743845814</v>
      </c>
      <c r="U53" s="28">
        <f t="shared" si="10"/>
        <v>22</v>
      </c>
      <c r="V53" s="137"/>
      <c r="W53" s="38">
        <f t="shared" si="11"/>
        <v>-2.2551891986924062</v>
      </c>
    </row>
    <row r="54" spans="1:23" x14ac:dyDescent="0.25">
      <c r="A54" s="138">
        <v>12</v>
      </c>
      <c r="B54" s="139" t="s">
        <v>25</v>
      </c>
      <c r="C54" s="5">
        <v>6.5274151436031342</v>
      </c>
      <c r="D54" s="5">
        <v>84.212905831477286</v>
      </c>
      <c r="E54" s="5">
        <v>81.797255212026315</v>
      </c>
      <c r="F54" s="125">
        <v>100</v>
      </c>
      <c r="G54" s="125">
        <v>95.1</v>
      </c>
      <c r="H54" s="125">
        <v>92.2</v>
      </c>
      <c r="I54" s="5">
        <v>79.503105590062106</v>
      </c>
      <c r="J54" s="186">
        <v>3.1365835504279862</v>
      </c>
      <c r="K54" s="135">
        <v>10</v>
      </c>
      <c r="L54" s="135">
        <v>20</v>
      </c>
      <c r="M54" s="135">
        <v>20</v>
      </c>
      <c r="N54" s="135">
        <v>10</v>
      </c>
      <c r="O54" s="135">
        <v>10</v>
      </c>
      <c r="P54" s="135">
        <v>10</v>
      </c>
      <c r="Q54" s="135">
        <v>10</v>
      </c>
      <c r="R54" s="135">
        <v>10</v>
      </c>
      <c r="S54" s="136">
        <f t="shared" si="8"/>
        <v>100</v>
      </c>
      <c r="T54" s="23">
        <f t="shared" si="9"/>
        <v>70.84874263711005</v>
      </c>
      <c r="U54" s="28">
        <f t="shared" si="10"/>
        <v>19</v>
      </c>
      <c r="V54" s="137"/>
      <c r="W54" s="38">
        <f t="shared" si="11"/>
        <v>-1.3057465901440111</v>
      </c>
    </row>
    <row r="55" spans="1:23" ht="15.75" customHeight="1" x14ac:dyDescent="0.25">
      <c r="A55" s="138">
        <v>13</v>
      </c>
      <c r="B55" s="139" t="s">
        <v>0</v>
      </c>
      <c r="C55" s="5">
        <v>20.394736842105264</v>
      </c>
      <c r="D55" s="5">
        <v>87.180623246197015</v>
      </c>
      <c r="E55" s="5">
        <v>89.477448898759675</v>
      </c>
      <c r="F55" s="125">
        <v>81.95473795659079</v>
      </c>
      <c r="G55" s="125">
        <v>93.6</v>
      </c>
      <c r="H55" s="125">
        <v>93</v>
      </c>
      <c r="I55" s="123">
        <v>77.215189873417728</v>
      </c>
      <c r="J55" s="186">
        <v>1.8205461638491545</v>
      </c>
      <c r="K55" s="135">
        <v>10</v>
      </c>
      <c r="L55" s="135">
        <v>20</v>
      </c>
      <c r="M55" s="135">
        <v>20</v>
      </c>
      <c r="N55" s="135">
        <v>10</v>
      </c>
      <c r="O55" s="135">
        <v>10</v>
      </c>
      <c r="P55" s="135">
        <v>10</v>
      </c>
      <c r="Q55" s="135">
        <v>10</v>
      </c>
      <c r="R55" s="135">
        <v>10</v>
      </c>
      <c r="S55" s="136">
        <f t="shared" si="8"/>
        <v>100</v>
      </c>
      <c r="T55" s="23">
        <f t="shared" si="9"/>
        <v>72.130135512587628</v>
      </c>
      <c r="U55" s="28">
        <f t="shared" si="10"/>
        <v>16</v>
      </c>
      <c r="V55" s="137"/>
      <c r="W55" s="38">
        <f t="shared" si="11"/>
        <v>-3.9857882058016827</v>
      </c>
    </row>
    <row r="56" spans="1:23" x14ac:dyDescent="0.25">
      <c r="A56" s="138">
        <v>14</v>
      </c>
      <c r="B56" s="139" t="s">
        <v>1</v>
      </c>
      <c r="C56" s="5">
        <v>14.473684210526317</v>
      </c>
      <c r="D56" s="5">
        <v>64.442717264805424</v>
      </c>
      <c r="E56" s="5">
        <v>77.96282024743671</v>
      </c>
      <c r="F56" s="125">
        <v>79.963898916967509</v>
      </c>
      <c r="G56" s="125">
        <v>93.5</v>
      </c>
      <c r="H56" s="125">
        <v>82.8</v>
      </c>
      <c r="I56" s="5">
        <v>54.077253218884117</v>
      </c>
      <c r="J56" s="186">
        <v>1.6042780748663104</v>
      </c>
      <c r="K56" s="135">
        <v>10</v>
      </c>
      <c r="L56" s="135">
        <v>20</v>
      </c>
      <c r="M56" s="135">
        <v>20</v>
      </c>
      <c r="N56" s="135">
        <v>10</v>
      </c>
      <c r="O56" s="135">
        <v>10</v>
      </c>
      <c r="P56" s="135">
        <v>10</v>
      </c>
      <c r="Q56" s="135">
        <v>10</v>
      </c>
      <c r="R56" s="135">
        <v>10</v>
      </c>
      <c r="S56" s="136">
        <f t="shared" si="8"/>
        <v>100</v>
      </c>
      <c r="T56" s="23">
        <f t="shared" si="9"/>
        <v>61.123018944572848</v>
      </c>
      <c r="U56" s="28">
        <f t="shared" si="10"/>
        <v>28</v>
      </c>
      <c r="V56" s="137"/>
      <c r="W56" s="38">
        <f t="shared" si="11"/>
        <v>1.502019703401686</v>
      </c>
    </row>
    <row r="57" spans="1:23" x14ac:dyDescent="0.25">
      <c r="A57" s="138">
        <v>15</v>
      </c>
      <c r="B57" s="139" t="s">
        <v>2</v>
      </c>
      <c r="C57" s="5">
        <v>15.333333333333332</v>
      </c>
      <c r="D57" s="5">
        <v>89.808852522825163</v>
      </c>
      <c r="E57" s="5">
        <v>86.745134831655932</v>
      </c>
      <c r="F57" s="125">
        <v>83.429450211457137</v>
      </c>
      <c r="G57" s="125">
        <v>94.7</v>
      </c>
      <c r="H57" s="125">
        <v>84.2</v>
      </c>
      <c r="I57" s="5">
        <v>61.028192371475953</v>
      </c>
      <c r="J57" s="186">
        <v>1.6735759250729312</v>
      </c>
      <c r="K57" s="135">
        <v>10</v>
      </c>
      <c r="L57" s="135">
        <v>20</v>
      </c>
      <c r="M57" s="135">
        <v>20</v>
      </c>
      <c r="N57" s="135">
        <v>10</v>
      </c>
      <c r="O57" s="135">
        <v>10</v>
      </c>
      <c r="P57" s="135">
        <v>10</v>
      </c>
      <c r="Q57" s="135">
        <v>10</v>
      </c>
      <c r="R57" s="135">
        <v>10</v>
      </c>
      <c r="S57" s="136">
        <f t="shared" si="8"/>
        <v>100</v>
      </c>
      <c r="T57" s="23">
        <f t="shared" si="9"/>
        <v>69.347252655030161</v>
      </c>
      <c r="U57" s="28">
        <f t="shared" si="10"/>
        <v>21</v>
      </c>
      <c r="V57" s="137"/>
      <c r="W57" s="38">
        <f t="shared" si="11"/>
        <v>-4.8406310094987361</v>
      </c>
    </row>
    <row r="58" spans="1:23" x14ac:dyDescent="0.25">
      <c r="A58" s="138">
        <v>16</v>
      </c>
      <c r="B58" s="139" t="s">
        <v>3</v>
      </c>
      <c r="C58" s="5">
        <v>25.786163522012579</v>
      </c>
      <c r="D58" s="5">
        <v>94.228900236027329</v>
      </c>
      <c r="E58" s="5">
        <v>89.193766473960295</v>
      </c>
      <c r="F58" s="125">
        <v>100</v>
      </c>
      <c r="G58" s="125">
        <v>98.2</v>
      </c>
      <c r="H58" s="125">
        <v>100</v>
      </c>
      <c r="I58" s="5">
        <v>76.018099547511312</v>
      </c>
      <c r="J58" s="186">
        <v>4.6065259117082524</v>
      </c>
      <c r="K58" s="135">
        <v>10</v>
      </c>
      <c r="L58" s="135">
        <v>20</v>
      </c>
      <c r="M58" s="135">
        <v>20</v>
      </c>
      <c r="N58" s="135">
        <v>10</v>
      </c>
      <c r="O58" s="135">
        <v>10</v>
      </c>
      <c r="P58" s="135">
        <v>10</v>
      </c>
      <c r="Q58" s="135">
        <v>10</v>
      </c>
      <c r="R58" s="135">
        <v>10</v>
      </c>
      <c r="S58" s="136">
        <f t="shared" si="8"/>
        <v>100</v>
      </c>
      <c r="T58" s="23">
        <f t="shared" si="9"/>
        <v>77.145612240120741</v>
      </c>
      <c r="U58" s="28">
        <f t="shared" si="10"/>
        <v>7</v>
      </c>
      <c r="V58" s="137"/>
      <c r="W58" s="38">
        <f t="shared" si="11"/>
        <v>-4.7994543136124008</v>
      </c>
    </row>
    <row r="59" spans="1:23" x14ac:dyDescent="0.25">
      <c r="A59" s="138">
        <v>17</v>
      </c>
      <c r="B59" s="139" t="s">
        <v>4</v>
      </c>
      <c r="C59" s="5">
        <v>1.7964071856287425</v>
      </c>
      <c r="D59" s="5">
        <v>89.557088176670845</v>
      </c>
      <c r="E59" s="5">
        <v>87.488756618929557</v>
      </c>
      <c r="F59" s="125">
        <v>100</v>
      </c>
      <c r="G59" s="125">
        <v>98.1</v>
      </c>
      <c r="H59" s="125">
        <v>86.7</v>
      </c>
      <c r="I59" s="123">
        <v>71.83098591549296</v>
      </c>
      <c r="J59" s="186">
        <v>0.66003443657929972</v>
      </c>
      <c r="K59" s="135">
        <v>10</v>
      </c>
      <c r="L59" s="135">
        <v>20</v>
      </c>
      <c r="M59" s="135">
        <v>20</v>
      </c>
      <c r="N59" s="135">
        <v>10</v>
      </c>
      <c r="O59" s="135">
        <v>10</v>
      </c>
      <c r="P59" s="135">
        <v>10</v>
      </c>
      <c r="Q59" s="135">
        <v>10</v>
      </c>
      <c r="R59" s="135">
        <v>10</v>
      </c>
      <c r="S59" s="136">
        <f t="shared" si="8"/>
        <v>100</v>
      </c>
      <c r="T59" s="23">
        <f t="shared" si="9"/>
        <v>71.317911712890179</v>
      </c>
      <c r="U59" s="28">
        <f t="shared" si="10"/>
        <v>18</v>
      </c>
      <c r="V59" s="137"/>
      <c r="W59" s="38">
        <f t="shared" si="11"/>
        <v>-2.0232972363497623</v>
      </c>
    </row>
    <row r="60" spans="1:23" x14ac:dyDescent="0.25">
      <c r="A60" s="138">
        <v>18</v>
      </c>
      <c r="B60" s="139" t="s">
        <v>5</v>
      </c>
      <c r="C60" s="5">
        <v>20.94240837696335</v>
      </c>
      <c r="D60" s="5">
        <v>96.697148171109731</v>
      </c>
      <c r="E60" s="5">
        <v>84.321624752819275</v>
      </c>
      <c r="F60" s="125">
        <v>80.457890433360589</v>
      </c>
      <c r="G60" s="125">
        <v>93.8</v>
      </c>
      <c r="H60" s="125">
        <v>93.1</v>
      </c>
      <c r="I60" s="176"/>
      <c r="J60" s="186">
        <v>2.7079303675048352</v>
      </c>
      <c r="K60" s="135">
        <v>10</v>
      </c>
      <c r="L60" s="135">
        <v>20</v>
      </c>
      <c r="M60" s="135">
        <v>20</v>
      </c>
      <c r="N60" s="135">
        <v>10</v>
      </c>
      <c r="O60" s="135">
        <v>10</v>
      </c>
      <c r="P60" s="135">
        <v>10</v>
      </c>
      <c r="Q60" s="140">
        <v>0</v>
      </c>
      <c r="R60" s="135">
        <v>10</v>
      </c>
      <c r="S60" s="136">
        <f t="shared" si="8"/>
        <v>90</v>
      </c>
      <c r="T60" s="23">
        <f t="shared" si="9"/>
        <v>72.560641669520763</v>
      </c>
      <c r="U60" s="28">
        <f t="shared" si="10"/>
        <v>15</v>
      </c>
      <c r="V60" s="137"/>
      <c r="W60" s="38">
        <f t="shared" si="11"/>
        <v>-8.3109256013786847</v>
      </c>
    </row>
    <row r="61" spans="1:23" x14ac:dyDescent="0.25">
      <c r="A61" s="138">
        <v>19</v>
      </c>
      <c r="B61" s="139" t="s">
        <v>6</v>
      </c>
      <c r="C61" s="5">
        <v>36.158192090395481</v>
      </c>
      <c r="D61" s="5">
        <v>96.361568666719123</v>
      </c>
      <c r="E61" s="5">
        <v>97.353952326653285</v>
      </c>
      <c r="F61" s="125">
        <v>90.713755336922219</v>
      </c>
      <c r="G61" s="125">
        <v>97.9</v>
      </c>
      <c r="H61" s="125">
        <v>99.3</v>
      </c>
      <c r="I61" s="5">
        <v>91.69184290030212</v>
      </c>
      <c r="J61" s="186">
        <v>7.982180293501048</v>
      </c>
      <c r="K61" s="135">
        <v>10</v>
      </c>
      <c r="L61" s="135">
        <v>20</v>
      </c>
      <c r="M61" s="135">
        <v>20</v>
      </c>
      <c r="N61" s="135">
        <v>10</v>
      </c>
      <c r="O61" s="135">
        <v>10</v>
      </c>
      <c r="P61" s="135">
        <v>10</v>
      </c>
      <c r="Q61" s="135">
        <v>10</v>
      </c>
      <c r="R61" s="135">
        <v>10</v>
      </c>
      <c r="S61" s="136">
        <f t="shared" si="8"/>
        <v>100</v>
      </c>
      <c r="T61" s="23">
        <f t="shared" si="9"/>
        <v>81.117701260786561</v>
      </c>
      <c r="U61" s="28">
        <f t="shared" si="10"/>
        <v>1</v>
      </c>
      <c r="V61" s="137"/>
      <c r="W61" s="38">
        <f t="shared" si="11"/>
        <v>-3.313179120819072</v>
      </c>
    </row>
    <row r="62" spans="1:23" x14ac:dyDescent="0.25">
      <c r="A62" s="138">
        <v>20</v>
      </c>
      <c r="B62" s="139" t="s">
        <v>7</v>
      </c>
      <c r="C62" s="5">
        <v>28.999999999999996</v>
      </c>
      <c r="D62" s="5">
        <v>98.448171956609073</v>
      </c>
      <c r="E62" s="5">
        <v>85.433312139880954</v>
      </c>
      <c r="F62" s="125">
        <v>100</v>
      </c>
      <c r="G62" s="125">
        <v>93.5</v>
      </c>
      <c r="H62" s="125">
        <v>98.6</v>
      </c>
      <c r="I62" s="5">
        <v>92.091388400702982</v>
      </c>
      <c r="J62" s="186">
        <v>4.6934225195094763</v>
      </c>
      <c r="K62" s="135">
        <v>10</v>
      </c>
      <c r="L62" s="135">
        <v>20</v>
      </c>
      <c r="M62" s="135">
        <v>20</v>
      </c>
      <c r="N62" s="135">
        <v>10</v>
      </c>
      <c r="O62" s="135">
        <v>10</v>
      </c>
      <c r="P62" s="135">
        <v>10</v>
      </c>
      <c r="Q62" s="135">
        <v>10</v>
      </c>
      <c r="R62" s="135">
        <v>10</v>
      </c>
      <c r="S62" s="136">
        <f t="shared" si="8"/>
        <v>100</v>
      </c>
      <c r="T62" s="23">
        <f t="shared" si="9"/>
        <v>78.564777911319254</v>
      </c>
      <c r="U62" s="28">
        <f t="shared" si="10"/>
        <v>5</v>
      </c>
      <c r="V62" s="137"/>
      <c r="W62" s="38">
        <f t="shared" si="11"/>
        <v>-5.9823820813142135</v>
      </c>
    </row>
    <row r="63" spans="1:23" x14ac:dyDescent="0.25">
      <c r="A63" s="138">
        <v>21</v>
      </c>
      <c r="B63" s="139" t="s">
        <v>8</v>
      </c>
      <c r="C63" s="5">
        <v>7.0063694267515926</v>
      </c>
      <c r="D63" s="5">
        <v>81.644053375090635</v>
      </c>
      <c r="E63" s="5">
        <v>65.174786803730413</v>
      </c>
      <c r="F63" s="125">
        <v>100</v>
      </c>
      <c r="G63" s="125">
        <v>95.8</v>
      </c>
      <c r="H63" s="125">
        <v>92.6</v>
      </c>
      <c r="I63" s="123">
        <v>89.409368635437886</v>
      </c>
      <c r="J63" s="186">
        <v>0.62968746000460751</v>
      </c>
      <c r="K63" s="135">
        <v>10</v>
      </c>
      <c r="L63" s="135">
        <v>20</v>
      </c>
      <c r="M63" s="135">
        <v>20</v>
      </c>
      <c r="N63" s="135">
        <v>10</v>
      </c>
      <c r="O63" s="135">
        <v>10</v>
      </c>
      <c r="P63" s="135">
        <v>10</v>
      </c>
      <c r="Q63" s="135">
        <v>10</v>
      </c>
      <c r="R63" s="135">
        <v>10</v>
      </c>
      <c r="S63" s="136">
        <f t="shared" si="8"/>
        <v>100</v>
      </c>
      <c r="T63" s="23">
        <f t="shared" si="9"/>
        <v>67.908310587983621</v>
      </c>
      <c r="U63" s="28">
        <f t="shared" si="10"/>
        <v>25</v>
      </c>
      <c r="V63" s="137"/>
      <c r="W63" s="38">
        <f t="shared" si="11"/>
        <v>0.67540430568821819</v>
      </c>
    </row>
    <row r="64" spans="1:23" x14ac:dyDescent="0.25">
      <c r="A64" s="138">
        <v>22</v>
      </c>
      <c r="B64" s="139" t="s">
        <v>9</v>
      </c>
      <c r="C64" s="5">
        <v>13.978494623655912</v>
      </c>
      <c r="D64" s="5">
        <v>77.713211240759335</v>
      </c>
      <c r="E64" s="5">
        <v>81.483658411737011</v>
      </c>
      <c r="F64" s="125">
        <v>100</v>
      </c>
      <c r="G64" s="125">
        <v>92.9</v>
      </c>
      <c r="H64" s="125">
        <v>92.6</v>
      </c>
      <c r="I64" s="5">
        <v>82.420091324200911</v>
      </c>
      <c r="J64" s="186">
        <v>2.5895515654606154</v>
      </c>
      <c r="K64" s="135">
        <v>10</v>
      </c>
      <c r="L64" s="135">
        <v>20</v>
      </c>
      <c r="M64" s="135">
        <v>20</v>
      </c>
      <c r="N64" s="135">
        <v>10</v>
      </c>
      <c r="O64" s="135">
        <v>10</v>
      </c>
      <c r="P64" s="135">
        <v>10</v>
      </c>
      <c r="Q64" s="135">
        <v>10</v>
      </c>
      <c r="R64" s="135">
        <v>10</v>
      </c>
      <c r="S64" s="136">
        <f t="shared" si="8"/>
        <v>100</v>
      </c>
      <c r="T64" s="23">
        <f t="shared" si="9"/>
        <v>70.288187681831019</v>
      </c>
      <c r="U64" s="28">
        <f t="shared" si="10"/>
        <v>20</v>
      </c>
      <c r="V64" s="137"/>
      <c r="W64" s="38">
        <f t="shared" si="11"/>
        <v>-3.6547312751833516</v>
      </c>
    </row>
    <row r="65" spans="1:23" x14ac:dyDescent="0.25">
      <c r="A65" s="138">
        <v>23</v>
      </c>
      <c r="B65" s="139" t="s">
        <v>10</v>
      </c>
      <c r="C65" s="5">
        <v>1.935483870967742</v>
      </c>
      <c r="D65" s="5">
        <v>74.59696321653368</v>
      </c>
      <c r="E65" s="5">
        <v>77.413992544170654</v>
      </c>
      <c r="F65" s="125">
        <v>100</v>
      </c>
      <c r="G65" s="125">
        <v>94.5</v>
      </c>
      <c r="H65" s="125">
        <v>77.2</v>
      </c>
      <c r="I65" s="5">
        <v>70.722433460076047</v>
      </c>
      <c r="J65" s="186">
        <v>0.2071031990834582</v>
      </c>
      <c r="K65" s="135">
        <v>10</v>
      </c>
      <c r="L65" s="135">
        <v>20</v>
      </c>
      <c r="M65" s="135">
        <v>20</v>
      </c>
      <c r="N65" s="135">
        <v>10</v>
      </c>
      <c r="O65" s="135">
        <v>10</v>
      </c>
      <c r="P65" s="135">
        <v>10</v>
      </c>
      <c r="Q65" s="135">
        <v>10</v>
      </c>
      <c r="R65" s="135">
        <v>10</v>
      </c>
      <c r="S65" s="136">
        <f t="shared" si="8"/>
        <v>100</v>
      </c>
      <c r="T65" s="23">
        <f t="shared" si="9"/>
        <v>64.8586932051536</v>
      </c>
      <c r="U65" s="28">
        <f t="shared" si="10"/>
        <v>27</v>
      </c>
      <c r="V65" s="137"/>
      <c r="W65" s="122">
        <f t="shared" si="11"/>
        <v>-2.2363442425350684</v>
      </c>
    </row>
    <row r="66" spans="1:23" x14ac:dyDescent="0.25">
      <c r="A66" s="138">
        <v>24</v>
      </c>
      <c r="B66" s="139" t="s">
        <v>11</v>
      </c>
      <c r="C66" s="5">
        <v>21.714285714285715</v>
      </c>
      <c r="D66" s="5">
        <v>96.989836076794091</v>
      </c>
      <c r="E66" s="5">
        <v>84.254713516589646</v>
      </c>
      <c r="F66" s="125">
        <v>98.488602576808731</v>
      </c>
      <c r="G66" s="125">
        <v>93.7</v>
      </c>
      <c r="H66" s="125">
        <v>94.1</v>
      </c>
      <c r="I66" s="5">
        <v>97.277227722772281</v>
      </c>
      <c r="J66" s="186">
        <v>3.56989247311828</v>
      </c>
      <c r="K66" s="135">
        <v>10</v>
      </c>
      <c r="L66" s="135">
        <v>20</v>
      </c>
      <c r="M66" s="135">
        <v>20</v>
      </c>
      <c r="N66" s="135">
        <v>10</v>
      </c>
      <c r="O66" s="135">
        <v>10</v>
      </c>
      <c r="P66" s="135">
        <v>10</v>
      </c>
      <c r="Q66" s="135">
        <v>10</v>
      </c>
      <c r="R66" s="135">
        <v>10</v>
      </c>
      <c r="S66" s="136">
        <f t="shared" si="8"/>
        <v>100</v>
      </c>
      <c r="T66" s="23">
        <f t="shared" si="9"/>
        <v>77.133910767375255</v>
      </c>
      <c r="U66" s="28">
        <f t="shared" si="10"/>
        <v>8</v>
      </c>
      <c r="V66" s="137"/>
      <c r="W66" s="122">
        <f t="shared" si="11"/>
        <v>-4.934249042522822</v>
      </c>
    </row>
    <row r="67" spans="1:23" x14ac:dyDescent="0.25">
      <c r="A67" s="138">
        <v>25</v>
      </c>
      <c r="B67" s="139" t="s">
        <v>12</v>
      </c>
      <c r="C67" s="5">
        <v>7.333333333333333</v>
      </c>
      <c r="D67" s="5">
        <v>88.912448606773935</v>
      </c>
      <c r="E67" s="5">
        <v>73.49464317747146</v>
      </c>
      <c r="F67" s="125">
        <v>92.835778379148266</v>
      </c>
      <c r="G67" s="125">
        <v>98.6</v>
      </c>
      <c r="H67" s="125">
        <v>92.4</v>
      </c>
      <c r="I67" s="123">
        <v>67.916666666666671</v>
      </c>
      <c r="J67" s="186">
        <v>0.73724007561436666</v>
      </c>
      <c r="K67" s="135">
        <v>10</v>
      </c>
      <c r="L67" s="135">
        <v>20</v>
      </c>
      <c r="M67" s="135">
        <v>20</v>
      </c>
      <c r="N67" s="135">
        <v>10</v>
      </c>
      <c r="O67" s="135">
        <v>10</v>
      </c>
      <c r="P67" s="135">
        <v>10</v>
      </c>
      <c r="Q67" s="135">
        <v>10</v>
      </c>
      <c r="R67" s="135">
        <v>10</v>
      </c>
      <c r="S67" s="136">
        <f t="shared" si="8"/>
        <v>100</v>
      </c>
      <c r="T67" s="23">
        <f t="shared" si="9"/>
        <v>68.463720202325348</v>
      </c>
      <c r="U67" s="28">
        <f t="shared" si="10"/>
        <v>24</v>
      </c>
      <c r="V67" s="137"/>
      <c r="W67" s="122">
        <f t="shared" si="11"/>
        <v>-1.3532067801944976</v>
      </c>
    </row>
    <row r="68" spans="1:23" x14ac:dyDescent="0.25">
      <c r="A68" s="138">
        <v>26</v>
      </c>
      <c r="B68" s="139" t="s">
        <v>13</v>
      </c>
      <c r="C68" s="5">
        <v>46.464646464646464</v>
      </c>
      <c r="D68" s="5">
        <v>91.191899546315696</v>
      </c>
      <c r="E68" s="5">
        <v>95.593411242162276</v>
      </c>
      <c r="F68" s="125">
        <v>85.668276972624795</v>
      </c>
      <c r="G68" s="125">
        <v>97.4</v>
      </c>
      <c r="H68" s="125">
        <v>98.8</v>
      </c>
      <c r="I68" s="5">
        <v>97.032258064516128</v>
      </c>
      <c r="J68" s="186">
        <v>9.1922430905481765</v>
      </c>
      <c r="K68" s="135">
        <v>10</v>
      </c>
      <c r="L68" s="135">
        <v>20</v>
      </c>
      <c r="M68" s="135">
        <v>20</v>
      </c>
      <c r="N68" s="135">
        <v>10</v>
      </c>
      <c r="O68" s="135">
        <v>10</v>
      </c>
      <c r="P68" s="135">
        <v>10</v>
      </c>
      <c r="Q68" s="135">
        <v>10</v>
      </c>
      <c r="R68" s="135">
        <v>10</v>
      </c>
      <c r="S68" s="136">
        <f t="shared" si="8"/>
        <v>100</v>
      </c>
      <c r="T68" s="23">
        <f t="shared" si="9"/>
        <v>80.812804616929157</v>
      </c>
      <c r="U68" s="28">
        <f t="shared" si="10"/>
        <v>2</v>
      </c>
      <c r="V68" s="137"/>
      <c r="W68" s="122">
        <f t="shared" si="11"/>
        <v>-2.5892550417537876</v>
      </c>
    </row>
    <row r="69" spans="1:23" x14ac:dyDescent="0.25">
      <c r="A69" s="138">
        <v>27</v>
      </c>
      <c r="B69" s="139" t="s">
        <v>14</v>
      </c>
      <c r="C69" s="5">
        <v>36.269430051813472</v>
      </c>
      <c r="D69" s="5">
        <v>89.66437192708824</v>
      </c>
      <c r="E69" s="5">
        <v>98.676147523740866</v>
      </c>
      <c r="F69" s="125">
        <v>89.789356984478943</v>
      </c>
      <c r="G69" s="125">
        <v>97.6</v>
      </c>
      <c r="H69" s="125">
        <v>99.8</v>
      </c>
      <c r="I69" s="5">
        <v>92.15384615384616</v>
      </c>
      <c r="J69" s="186">
        <v>11.538461538461538</v>
      </c>
      <c r="K69" s="135">
        <v>10</v>
      </c>
      <c r="L69" s="135">
        <v>20</v>
      </c>
      <c r="M69" s="135">
        <v>20</v>
      </c>
      <c r="N69" s="135">
        <v>10</v>
      </c>
      <c r="O69" s="135">
        <v>10</v>
      </c>
      <c r="P69" s="135">
        <v>10</v>
      </c>
      <c r="Q69" s="135">
        <v>10</v>
      </c>
      <c r="R69" s="135">
        <v>10</v>
      </c>
      <c r="S69" s="136">
        <f t="shared" si="8"/>
        <v>100</v>
      </c>
      <c r="T69" s="23">
        <f t="shared" si="9"/>
        <v>80.383213363025831</v>
      </c>
      <c r="U69" s="28">
        <f t="shared" si="10"/>
        <v>3</v>
      </c>
      <c r="V69" s="137"/>
      <c r="W69" s="122">
        <f t="shared" si="11"/>
        <v>-5.5554872638751505</v>
      </c>
    </row>
    <row r="70" spans="1:23" s="25" customFormat="1" ht="15" customHeight="1" thickBot="1" x14ac:dyDescent="0.3">
      <c r="A70" s="31">
        <v>28</v>
      </c>
      <c r="B70" s="141" t="s">
        <v>15</v>
      </c>
      <c r="C70" s="124">
        <v>19.282511210762333</v>
      </c>
      <c r="D70" s="124">
        <v>92.814255907827615</v>
      </c>
      <c r="E70" s="124">
        <v>90.041124809226574</v>
      </c>
      <c r="F70" s="149">
        <v>88.814629165506346</v>
      </c>
      <c r="G70" s="149">
        <v>92.4</v>
      </c>
      <c r="H70" s="149">
        <v>98.2</v>
      </c>
      <c r="I70" s="124">
        <v>83.82749326145553</v>
      </c>
      <c r="J70" s="187">
        <v>6.844559981649974</v>
      </c>
      <c r="K70" s="135">
        <v>10</v>
      </c>
      <c r="L70" s="135">
        <v>20</v>
      </c>
      <c r="M70" s="135">
        <v>20</v>
      </c>
      <c r="N70" s="135">
        <v>10</v>
      </c>
      <c r="O70" s="135">
        <v>10</v>
      </c>
      <c r="P70" s="135">
        <v>10</v>
      </c>
      <c r="Q70" s="135">
        <v>10</v>
      </c>
      <c r="R70" s="135">
        <v>10</v>
      </c>
      <c r="S70" s="136">
        <f t="shared" si="8"/>
        <v>100</v>
      </c>
      <c r="T70" s="184">
        <f t="shared" si="9"/>
        <v>75.507995505348248</v>
      </c>
      <c r="U70" s="33">
        <f t="shared" si="10"/>
        <v>10</v>
      </c>
      <c r="V70" s="137"/>
      <c r="W70" s="39">
        <f t="shared" si="11"/>
        <v>-1.9970848585593473</v>
      </c>
    </row>
    <row r="71" spans="1:23" s="25" customFormat="1" ht="15" customHeight="1" x14ac:dyDescent="0.25">
      <c r="A71" s="127"/>
      <c r="B71" s="137"/>
      <c r="C71" s="137"/>
      <c r="D71" s="137"/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27"/>
    </row>
    <row r="72" spans="1:23" ht="15.75" thickBot="1" x14ac:dyDescent="0.3">
      <c r="A72" s="135"/>
      <c r="B72" s="12" t="s">
        <v>67</v>
      </c>
      <c r="C72" s="12"/>
      <c r="D72" s="12"/>
      <c r="E72" s="12"/>
      <c r="F72" s="12"/>
      <c r="G72" s="12"/>
      <c r="H72" s="12"/>
      <c r="I72" s="12"/>
      <c r="J72" s="12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27"/>
    </row>
    <row r="73" spans="1:23" ht="15.75" thickBot="1" x14ac:dyDescent="0.3">
      <c r="A73" s="135"/>
      <c r="B73" s="34" t="s">
        <v>28</v>
      </c>
      <c r="C73" s="5">
        <f t="shared" ref="C73:J73" si="12">AVERAGE(C43:C70)</f>
        <v>17.887572493868806</v>
      </c>
      <c r="D73" s="5">
        <f t="shared" si="12"/>
        <v>87.930256002248115</v>
      </c>
      <c r="E73" s="5">
        <f t="shared" si="12"/>
        <v>85.867636125674977</v>
      </c>
      <c r="F73" s="5">
        <f t="shared" si="12"/>
        <v>91.051458889050679</v>
      </c>
      <c r="G73" s="5">
        <f t="shared" si="12"/>
        <v>94.814285714285703</v>
      </c>
      <c r="H73" s="5">
        <f t="shared" si="12"/>
        <v>92.657142857142844</v>
      </c>
      <c r="I73" s="5">
        <f>AVERAGE(I43:I70)</f>
        <v>80.678237008238071</v>
      </c>
      <c r="J73" s="5">
        <f t="shared" si="12"/>
        <v>3.7771922963494684</v>
      </c>
      <c r="K73" s="137"/>
      <c r="L73" s="137"/>
      <c r="M73" s="137"/>
      <c r="N73" s="137"/>
      <c r="O73" s="137"/>
      <c r="P73" s="137"/>
      <c r="Q73" s="137"/>
      <c r="R73" s="137"/>
      <c r="S73" s="137"/>
      <c r="T73" s="5">
        <f>AVERAGE(T43:T70)</f>
        <v>73.059525598189367</v>
      </c>
      <c r="U73" s="137"/>
      <c r="V73" s="137"/>
      <c r="W73" s="41">
        <f>T113-T73</f>
        <v>-3.0588582277884626</v>
      </c>
    </row>
    <row r="74" spans="1:23" x14ac:dyDescent="0.25">
      <c r="A74" s="135"/>
      <c r="B74" s="34" t="s">
        <v>32</v>
      </c>
      <c r="C74" s="5">
        <f t="shared" ref="C74:J74" si="13">STDEV(C43:C70)</f>
        <v>11.496903696078986</v>
      </c>
      <c r="D74" s="5">
        <f t="shared" si="13"/>
        <v>7.7333176704900248</v>
      </c>
      <c r="E74" s="5">
        <f t="shared" si="13"/>
        <v>8.5221932256425514</v>
      </c>
      <c r="F74" s="5">
        <f t="shared" si="13"/>
        <v>8.6922899106138072</v>
      </c>
      <c r="G74" s="5">
        <f t="shared" si="13"/>
        <v>2.7433035351040331</v>
      </c>
      <c r="H74" s="5">
        <f t="shared" si="13"/>
        <v>8.1422732548480443</v>
      </c>
      <c r="I74" s="5">
        <f>STDEV(I43:I70)</f>
        <v>12.190868186861657</v>
      </c>
      <c r="J74" s="5">
        <f t="shared" si="13"/>
        <v>3.6532050236590679</v>
      </c>
      <c r="K74" s="137"/>
      <c r="L74" s="137"/>
      <c r="M74" s="137"/>
      <c r="N74" s="137"/>
      <c r="O74" s="137"/>
      <c r="P74" s="137"/>
      <c r="Q74" s="137"/>
      <c r="R74" s="137"/>
      <c r="S74" s="137"/>
      <c r="T74" s="5">
        <f>STDEV(T43:T70)</f>
        <v>5.0859083477294424</v>
      </c>
      <c r="U74" s="137"/>
      <c r="V74" s="137"/>
      <c r="W74" s="25"/>
    </row>
    <row r="75" spans="1:23" x14ac:dyDescent="0.25">
      <c r="A75" s="135"/>
      <c r="B75" s="34" t="s">
        <v>29</v>
      </c>
      <c r="C75" s="35">
        <f t="shared" ref="C75:J75" si="14">COUNT(C43:C70)</f>
        <v>28</v>
      </c>
      <c r="D75" s="35">
        <f t="shared" si="14"/>
        <v>28</v>
      </c>
      <c r="E75" s="35">
        <f t="shared" si="14"/>
        <v>28</v>
      </c>
      <c r="F75" s="35">
        <f t="shared" si="14"/>
        <v>28</v>
      </c>
      <c r="G75" s="35">
        <f t="shared" si="14"/>
        <v>28</v>
      </c>
      <c r="H75" s="35">
        <f t="shared" si="14"/>
        <v>28</v>
      </c>
      <c r="I75" s="35">
        <f>COUNT(I43:I70)</f>
        <v>27</v>
      </c>
      <c r="J75" s="35">
        <f t="shared" si="14"/>
        <v>27</v>
      </c>
      <c r="K75" s="137"/>
      <c r="L75" s="137"/>
      <c r="M75" s="137"/>
      <c r="N75" s="137"/>
      <c r="O75" s="137"/>
      <c r="P75" s="137"/>
      <c r="Q75" s="137"/>
      <c r="R75" s="137"/>
      <c r="S75" s="137"/>
      <c r="T75" s="35">
        <f>COUNT(T43:T70)</f>
        <v>28</v>
      </c>
      <c r="U75" s="137"/>
      <c r="V75" s="137"/>
      <c r="W75" s="25"/>
    </row>
    <row r="76" spans="1:23" x14ac:dyDescent="0.25">
      <c r="B76" s="34" t="s">
        <v>30</v>
      </c>
      <c r="C76" s="1">
        <f t="shared" ref="C76:J76" si="15">MIN(C43:C70)</f>
        <v>1.7964071856287425</v>
      </c>
      <c r="D76" s="1">
        <f t="shared" si="15"/>
        <v>64.442717264805424</v>
      </c>
      <c r="E76" s="1">
        <f t="shared" si="15"/>
        <v>65.174786803730413</v>
      </c>
      <c r="F76" s="1">
        <f t="shared" si="15"/>
        <v>68.84677319459928</v>
      </c>
      <c r="G76" s="1">
        <f t="shared" si="15"/>
        <v>86.9</v>
      </c>
      <c r="H76" s="1">
        <f t="shared" si="15"/>
        <v>64.099999999999994</v>
      </c>
      <c r="I76" s="1">
        <f>MIN(I43:I70)</f>
        <v>54.077253218884117</v>
      </c>
      <c r="J76" s="1">
        <f t="shared" si="15"/>
        <v>0.10785371114815179</v>
      </c>
      <c r="K76" s="137"/>
      <c r="L76" s="137"/>
      <c r="M76" s="137"/>
      <c r="N76" s="137"/>
      <c r="O76" s="137"/>
      <c r="P76" s="137"/>
      <c r="Q76" s="137"/>
      <c r="R76" s="137"/>
      <c r="S76" s="137"/>
      <c r="T76" s="1">
        <f>MIN(T43:T70)</f>
        <v>61.123018944572848</v>
      </c>
      <c r="U76" s="137"/>
      <c r="V76" s="137"/>
      <c r="W76" s="25"/>
    </row>
    <row r="77" spans="1:23" x14ac:dyDescent="0.25">
      <c r="B77" s="34" t="s">
        <v>31</v>
      </c>
      <c r="C77" s="1">
        <f t="shared" ref="C77:J77" si="16">MAX(C43:C70)</f>
        <v>46.464646464646464</v>
      </c>
      <c r="D77" s="1">
        <f t="shared" si="16"/>
        <v>98.448171956609073</v>
      </c>
      <c r="E77" s="1">
        <f t="shared" si="16"/>
        <v>99.423438149805037</v>
      </c>
      <c r="F77" s="1">
        <f t="shared" si="16"/>
        <v>100</v>
      </c>
      <c r="G77" s="1">
        <f t="shared" si="16"/>
        <v>98.6</v>
      </c>
      <c r="H77" s="1">
        <f t="shared" si="16"/>
        <v>100</v>
      </c>
      <c r="I77" s="1">
        <f>MAX(I43:I70)</f>
        <v>97.348484848484844</v>
      </c>
      <c r="J77" s="1">
        <f t="shared" si="16"/>
        <v>14.991534554409727</v>
      </c>
      <c r="K77" s="137"/>
      <c r="L77" s="137"/>
      <c r="M77" s="137"/>
      <c r="N77" s="137"/>
      <c r="O77" s="137"/>
      <c r="P77" s="137"/>
      <c r="Q77" s="137"/>
      <c r="R77" s="137"/>
      <c r="S77" s="137"/>
      <c r="T77" s="1">
        <f>MAX(T43:T70)</f>
        <v>81.117701260786561</v>
      </c>
      <c r="U77" s="137"/>
      <c r="V77" s="137"/>
      <c r="W77" s="25"/>
    </row>
    <row r="78" spans="1:23" x14ac:dyDescent="0.25">
      <c r="C78" s="77"/>
      <c r="D78" s="77"/>
      <c r="E78" s="55"/>
      <c r="F78" s="55"/>
      <c r="G78" s="77"/>
      <c r="H78" s="77"/>
      <c r="I78" s="77"/>
      <c r="J78" s="7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25"/>
    </row>
    <row r="79" spans="1:23" x14ac:dyDescent="0.25">
      <c r="C79" s="77"/>
      <c r="D79" s="77"/>
      <c r="E79" s="55"/>
      <c r="F79" s="55"/>
      <c r="G79" s="77"/>
      <c r="H79" s="77"/>
      <c r="I79" s="77"/>
      <c r="J79" s="7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25"/>
    </row>
    <row r="80" spans="1:23" ht="14.1" customHeight="1" thickBot="1" x14ac:dyDescent="0.3">
      <c r="C80" s="65"/>
      <c r="D80" s="65"/>
      <c r="E80" s="72"/>
      <c r="F80" s="65"/>
      <c r="G80" s="65"/>
      <c r="H80" s="65"/>
      <c r="I80" s="72"/>
      <c r="J80" s="65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25"/>
    </row>
    <row r="81" spans="1:23" s="130" customFormat="1" ht="75" customHeight="1" thickBot="1" x14ac:dyDescent="0.3">
      <c r="A81" s="197" t="s">
        <v>94</v>
      </c>
      <c r="B81" s="198"/>
      <c r="C81" s="177" t="s">
        <v>81</v>
      </c>
      <c r="D81" s="177" t="s">
        <v>82</v>
      </c>
      <c r="E81" s="177" t="s">
        <v>83</v>
      </c>
      <c r="F81" s="177" t="s">
        <v>84</v>
      </c>
      <c r="G81" s="177" t="s">
        <v>85</v>
      </c>
      <c r="H81" s="146" t="s">
        <v>93</v>
      </c>
      <c r="I81" s="148" t="s">
        <v>87</v>
      </c>
      <c r="J81" s="147" t="s">
        <v>88</v>
      </c>
      <c r="K81" s="199" t="s">
        <v>56</v>
      </c>
      <c r="L81" s="199"/>
      <c r="M81" s="199"/>
      <c r="N81" s="199"/>
      <c r="O81" s="199"/>
      <c r="P81" s="199"/>
      <c r="Q81" s="199"/>
      <c r="R81" s="199"/>
      <c r="S81" s="128"/>
      <c r="T81" s="200" t="s">
        <v>79</v>
      </c>
      <c r="U81" s="201"/>
      <c r="V81" s="129"/>
      <c r="W81" s="12"/>
    </row>
    <row r="82" spans="1:23" s="130" customFormat="1" ht="15.75" thickBot="1" x14ac:dyDescent="0.25">
      <c r="A82" s="15" t="s">
        <v>47</v>
      </c>
      <c r="B82" s="16" t="s">
        <v>26</v>
      </c>
      <c r="C82" s="131" t="s">
        <v>95</v>
      </c>
      <c r="D82" s="179" t="s">
        <v>89</v>
      </c>
      <c r="E82" s="179" t="s">
        <v>89</v>
      </c>
      <c r="F82" s="179" t="s">
        <v>96</v>
      </c>
      <c r="G82" s="179" t="s">
        <v>89</v>
      </c>
      <c r="H82" s="179" t="s">
        <v>89</v>
      </c>
      <c r="I82" s="132" t="s">
        <v>120</v>
      </c>
      <c r="J82" s="180" t="s">
        <v>118</v>
      </c>
      <c r="K82" s="117" t="s">
        <v>58</v>
      </c>
      <c r="L82" s="117" t="s">
        <v>59</v>
      </c>
      <c r="M82" s="117" t="s">
        <v>60</v>
      </c>
      <c r="N82" s="117" t="s">
        <v>61</v>
      </c>
      <c r="O82" s="117" t="s">
        <v>64</v>
      </c>
      <c r="P82" s="117" t="s">
        <v>65</v>
      </c>
      <c r="Q82" s="117" t="s">
        <v>90</v>
      </c>
      <c r="R82" s="117" t="s">
        <v>91</v>
      </c>
      <c r="S82" s="117"/>
      <c r="T82" s="178" t="s">
        <v>62</v>
      </c>
      <c r="U82" s="19" t="s">
        <v>57</v>
      </c>
      <c r="V82" s="117"/>
      <c r="W82" s="20"/>
    </row>
    <row r="83" spans="1:23" x14ac:dyDescent="0.25">
      <c r="A83" s="133">
        <v>1</v>
      </c>
      <c r="B83" s="134" t="s">
        <v>27</v>
      </c>
      <c r="C83" s="123">
        <v>14.903846153846153</v>
      </c>
      <c r="D83" s="123">
        <v>98.495611274170614</v>
      </c>
      <c r="E83" s="123">
        <v>92.043187248025447</v>
      </c>
      <c r="F83" s="125">
        <v>74.57453899133526</v>
      </c>
      <c r="G83" s="125">
        <v>93.4</v>
      </c>
      <c r="H83" s="125">
        <v>97.1</v>
      </c>
      <c r="I83" s="123">
        <v>69.027777777777771</v>
      </c>
      <c r="J83" s="181">
        <v>3.0078219498427545</v>
      </c>
      <c r="K83" s="135">
        <v>10</v>
      </c>
      <c r="L83" s="135">
        <v>20</v>
      </c>
      <c r="M83" s="135">
        <v>20</v>
      </c>
      <c r="N83" s="135">
        <v>10</v>
      </c>
      <c r="O83" s="135">
        <v>10</v>
      </c>
      <c r="P83" s="135">
        <v>10</v>
      </c>
      <c r="Q83" s="135">
        <v>10</v>
      </c>
      <c r="R83" s="135">
        <v>10</v>
      </c>
      <c r="S83" s="136">
        <f t="shared" ref="S83:S110" si="17">SUM(K83:R83)</f>
        <v>100</v>
      </c>
      <c r="T83" s="23">
        <f t="shared" ref="T83:T110" si="18">((C83*K83)+(D83*L83)+(E83*M83)+(F83*N83)+(G83*O83)+(H83*P83)+(I83*Q83)+(J83*R83))/SUM(K83,L83,M83,N83,O83,P83,Q83,R83)</f>
        <v>73.309158191719405</v>
      </c>
      <c r="U83" s="24">
        <f t="shared" ref="U83:U110" si="19">RANK(T83,T$83:T$110)</f>
        <v>8</v>
      </c>
      <c r="V83" s="137"/>
      <c r="W83" s="25"/>
    </row>
    <row r="84" spans="1:23" x14ac:dyDescent="0.25">
      <c r="A84" s="138">
        <v>2</v>
      </c>
      <c r="B84" s="139" t="s">
        <v>17</v>
      </c>
      <c r="C84" s="5">
        <v>0.87336244541484709</v>
      </c>
      <c r="D84" s="5">
        <v>94.788357507466685</v>
      </c>
      <c r="E84" s="5">
        <v>74.000861573457684</v>
      </c>
      <c r="F84" s="125">
        <v>77.174227101993637</v>
      </c>
      <c r="G84" s="125">
        <v>86.2</v>
      </c>
      <c r="H84" s="125">
        <v>56.7</v>
      </c>
      <c r="I84" s="5">
        <v>48.688352570828961</v>
      </c>
      <c r="J84" s="182"/>
      <c r="K84" s="135">
        <v>10</v>
      </c>
      <c r="L84" s="135">
        <v>20</v>
      </c>
      <c r="M84" s="135">
        <v>20</v>
      </c>
      <c r="N84" s="135">
        <v>10</v>
      </c>
      <c r="O84" s="135">
        <v>10</v>
      </c>
      <c r="P84" s="135">
        <v>10</v>
      </c>
      <c r="Q84" s="135">
        <v>10</v>
      </c>
      <c r="R84" s="140">
        <v>0</v>
      </c>
      <c r="S84" s="136">
        <f t="shared" si="17"/>
        <v>90</v>
      </c>
      <c r="T84" s="23">
        <f t="shared" si="18"/>
        <v>67.468264475565121</v>
      </c>
      <c r="U84" s="28">
        <f t="shared" si="19"/>
        <v>20</v>
      </c>
      <c r="V84" s="137"/>
      <c r="W84" s="25"/>
    </row>
    <row r="85" spans="1:23" x14ac:dyDescent="0.25">
      <c r="A85" s="138">
        <v>3</v>
      </c>
      <c r="B85" s="139" t="s">
        <v>18</v>
      </c>
      <c r="C85" s="5">
        <v>6.5727699530516439</v>
      </c>
      <c r="D85" s="5">
        <v>86.964253798033965</v>
      </c>
      <c r="E85" s="5">
        <v>88.83253156831303</v>
      </c>
      <c r="F85" s="125">
        <v>82.049306625577813</v>
      </c>
      <c r="G85" s="125">
        <v>98</v>
      </c>
      <c r="H85" s="125">
        <v>94</v>
      </c>
      <c r="I85" s="5">
        <v>57.974388824214209</v>
      </c>
      <c r="J85" s="181">
        <v>2.9682030338389733</v>
      </c>
      <c r="K85" s="135">
        <v>10</v>
      </c>
      <c r="L85" s="135">
        <v>20</v>
      </c>
      <c r="M85" s="135">
        <v>20</v>
      </c>
      <c r="N85" s="135">
        <v>10</v>
      </c>
      <c r="O85" s="135">
        <v>10</v>
      </c>
      <c r="P85" s="135">
        <v>10</v>
      </c>
      <c r="Q85" s="135">
        <v>10</v>
      </c>
      <c r="R85" s="135">
        <v>10</v>
      </c>
      <c r="S85" s="136">
        <f t="shared" si="17"/>
        <v>100</v>
      </c>
      <c r="T85" s="23">
        <f t="shared" si="18"/>
        <v>69.315823916937674</v>
      </c>
      <c r="U85" s="28">
        <f t="shared" si="19"/>
        <v>14</v>
      </c>
      <c r="V85" s="137"/>
      <c r="W85" s="25"/>
    </row>
    <row r="86" spans="1:23" x14ac:dyDescent="0.25">
      <c r="A86" s="138">
        <v>4</v>
      </c>
      <c r="B86" s="139" t="s">
        <v>19</v>
      </c>
      <c r="C86" s="5">
        <v>27.450980392156865</v>
      </c>
      <c r="D86" s="5">
        <v>91.174648617195203</v>
      </c>
      <c r="E86" s="5">
        <v>98.397649012171968</v>
      </c>
      <c r="F86" s="125">
        <v>76.470588235294116</v>
      </c>
      <c r="G86" s="125">
        <v>96.7</v>
      </c>
      <c r="H86" s="125">
        <v>98.8</v>
      </c>
      <c r="I86" s="5">
        <v>80.512820512820511</v>
      </c>
      <c r="J86" s="181">
        <v>30.095493882423153</v>
      </c>
      <c r="K86" s="135">
        <v>10</v>
      </c>
      <c r="L86" s="135">
        <v>20</v>
      </c>
      <c r="M86" s="135">
        <v>20</v>
      </c>
      <c r="N86" s="135">
        <v>10</v>
      </c>
      <c r="O86" s="135">
        <v>10</v>
      </c>
      <c r="P86" s="135">
        <v>10</v>
      </c>
      <c r="Q86" s="135">
        <v>10</v>
      </c>
      <c r="R86" s="135">
        <v>10</v>
      </c>
      <c r="S86" s="136">
        <f t="shared" si="17"/>
        <v>100</v>
      </c>
      <c r="T86" s="23">
        <f t="shared" si="18"/>
        <v>78.917447828142897</v>
      </c>
      <c r="U86" s="28">
        <f t="shared" si="19"/>
        <v>1</v>
      </c>
      <c r="V86" s="137"/>
      <c r="W86" s="25"/>
    </row>
    <row r="87" spans="1:23" x14ac:dyDescent="0.25">
      <c r="A87" s="138">
        <v>5</v>
      </c>
      <c r="B87" s="139" t="s">
        <v>16</v>
      </c>
      <c r="C87" s="5">
        <v>17.847025495750707</v>
      </c>
      <c r="D87" s="5">
        <v>93.336983048776077</v>
      </c>
      <c r="E87" s="5">
        <v>95.986572989910172</v>
      </c>
      <c r="F87" s="125">
        <v>87.195947640302933</v>
      </c>
      <c r="G87" s="125">
        <v>89.8</v>
      </c>
      <c r="H87" s="125">
        <v>96.2</v>
      </c>
      <c r="I87" s="123">
        <v>62.374710871241327</v>
      </c>
      <c r="J87" s="181">
        <v>2.1015378803694094</v>
      </c>
      <c r="K87" s="135">
        <v>10</v>
      </c>
      <c r="L87" s="135">
        <v>20</v>
      </c>
      <c r="M87" s="135">
        <v>20</v>
      </c>
      <c r="N87" s="135">
        <v>10</v>
      </c>
      <c r="O87" s="135">
        <v>10</v>
      </c>
      <c r="P87" s="135">
        <v>10</v>
      </c>
      <c r="Q87" s="135">
        <v>10</v>
      </c>
      <c r="R87" s="135">
        <v>10</v>
      </c>
      <c r="S87" s="136">
        <f t="shared" si="17"/>
        <v>100</v>
      </c>
      <c r="T87" s="23">
        <f t="shared" si="18"/>
        <v>73.416633396503698</v>
      </c>
      <c r="U87" s="28">
        <f t="shared" si="19"/>
        <v>7</v>
      </c>
      <c r="V87" s="137"/>
      <c r="W87" s="25"/>
    </row>
    <row r="88" spans="1:23" x14ac:dyDescent="0.25">
      <c r="A88" s="138">
        <v>6</v>
      </c>
      <c r="B88" s="139" t="s">
        <v>20</v>
      </c>
      <c r="C88" s="5">
        <v>21.57676348547718</v>
      </c>
      <c r="D88" s="5">
        <v>92.580731054274352</v>
      </c>
      <c r="E88" s="5">
        <v>84.017960175954457</v>
      </c>
      <c r="F88" s="125">
        <v>58.074457593688365</v>
      </c>
      <c r="G88" s="125">
        <v>91.3</v>
      </c>
      <c r="H88" s="125">
        <v>92.5</v>
      </c>
      <c r="I88" s="5">
        <v>56.493506493506494</v>
      </c>
      <c r="J88" s="181">
        <v>4.4186046511627906</v>
      </c>
      <c r="K88" s="135">
        <v>10</v>
      </c>
      <c r="L88" s="135">
        <v>20</v>
      </c>
      <c r="M88" s="135">
        <v>20</v>
      </c>
      <c r="N88" s="135">
        <v>10</v>
      </c>
      <c r="O88" s="135">
        <v>10</v>
      </c>
      <c r="P88" s="135">
        <v>10</v>
      </c>
      <c r="Q88" s="135">
        <v>10</v>
      </c>
      <c r="R88" s="135">
        <v>10</v>
      </c>
      <c r="S88" s="136">
        <f t="shared" si="17"/>
        <v>100</v>
      </c>
      <c r="T88" s="23">
        <f t="shared" si="18"/>
        <v>67.756071468429241</v>
      </c>
      <c r="U88" s="28">
        <f t="shared" si="19"/>
        <v>19</v>
      </c>
      <c r="V88" s="137"/>
      <c r="W88" s="25"/>
    </row>
    <row r="89" spans="1:23" x14ac:dyDescent="0.25">
      <c r="A89" s="138">
        <v>7</v>
      </c>
      <c r="B89" s="139" t="s">
        <v>21</v>
      </c>
      <c r="C89" s="5">
        <v>22.981366459627328</v>
      </c>
      <c r="D89" s="5">
        <v>89.362762096367845</v>
      </c>
      <c r="E89" s="5">
        <v>92.376650917289552</v>
      </c>
      <c r="F89" s="125">
        <v>86.700212125696808</v>
      </c>
      <c r="G89" s="125">
        <v>91.2</v>
      </c>
      <c r="H89" s="125">
        <v>96.4</v>
      </c>
      <c r="I89" s="5">
        <v>63.623978201634877</v>
      </c>
      <c r="J89" s="181">
        <v>3.1707902954600047</v>
      </c>
      <c r="K89" s="135">
        <v>10</v>
      </c>
      <c r="L89" s="135">
        <v>20</v>
      </c>
      <c r="M89" s="135">
        <v>20</v>
      </c>
      <c r="N89" s="135">
        <v>10</v>
      </c>
      <c r="O89" s="135">
        <v>10</v>
      </c>
      <c r="P89" s="135">
        <v>10</v>
      </c>
      <c r="Q89" s="135">
        <v>10</v>
      </c>
      <c r="R89" s="135">
        <v>10</v>
      </c>
      <c r="S89" s="136">
        <f t="shared" si="17"/>
        <v>100</v>
      </c>
      <c r="T89" s="23">
        <f t="shared" si="18"/>
        <v>72.755517310973389</v>
      </c>
      <c r="U89" s="28">
        <f t="shared" si="19"/>
        <v>9</v>
      </c>
      <c r="V89" s="137"/>
      <c r="W89" s="25"/>
    </row>
    <row r="90" spans="1:23" x14ac:dyDescent="0.25">
      <c r="A90" s="138">
        <v>8</v>
      </c>
      <c r="B90" s="139" t="s">
        <v>22</v>
      </c>
      <c r="C90" s="5">
        <v>4.8192771084337354</v>
      </c>
      <c r="D90" s="5">
        <v>75.061560803131712</v>
      </c>
      <c r="E90" s="5">
        <v>79.252066331647853</v>
      </c>
      <c r="F90" s="125">
        <v>97.503900156006239</v>
      </c>
      <c r="G90" s="125">
        <v>91.8</v>
      </c>
      <c r="H90" s="125">
        <v>83.1</v>
      </c>
      <c r="I90" s="5">
        <v>39.272388059701491</v>
      </c>
      <c r="J90" s="181">
        <v>0.29694459638977883</v>
      </c>
      <c r="K90" s="135">
        <v>10</v>
      </c>
      <c r="L90" s="135">
        <v>20</v>
      </c>
      <c r="M90" s="135">
        <v>20</v>
      </c>
      <c r="N90" s="135">
        <v>10</v>
      </c>
      <c r="O90" s="135">
        <v>10</v>
      </c>
      <c r="P90" s="135">
        <v>10</v>
      </c>
      <c r="Q90" s="135">
        <v>10</v>
      </c>
      <c r="R90" s="135">
        <v>10</v>
      </c>
      <c r="S90" s="136">
        <f t="shared" si="17"/>
        <v>100</v>
      </c>
      <c r="T90" s="23">
        <f t="shared" si="18"/>
        <v>62.541976419009032</v>
      </c>
      <c r="U90" s="28">
        <f t="shared" si="19"/>
        <v>28</v>
      </c>
      <c r="V90" s="137"/>
      <c r="W90" s="25"/>
    </row>
    <row r="91" spans="1:23" x14ac:dyDescent="0.25">
      <c r="A91" s="138">
        <v>9</v>
      </c>
      <c r="B91" s="139" t="s">
        <v>23</v>
      </c>
      <c r="C91" s="5">
        <v>9.0909090909090917</v>
      </c>
      <c r="D91" s="5">
        <v>76.301985447160405</v>
      </c>
      <c r="E91" s="5">
        <v>76.992703031722144</v>
      </c>
      <c r="F91" s="125">
        <v>99.732722413134795</v>
      </c>
      <c r="G91" s="125">
        <v>93.6</v>
      </c>
      <c r="H91" s="125">
        <v>97.2</v>
      </c>
      <c r="I91" s="123">
        <v>72.942817294281724</v>
      </c>
      <c r="J91" s="181">
        <v>3.9282579203575141</v>
      </c>
      <c r="K91" s="135">
        <v>10</v>
      </c>
      <c r="L91" s="135">
        <v>20</v>
      </c>
      <c r="M91" s="135">
        <v>20</v>
      </c>
      <c r="N91" s="135">
        <v>10</v>
      </c>
      <c r="O91" s="135">
        <v>10</v>
      </c>
      <c r="P91" s="135">
        <v>10</v>
      </c>
      <c r="Q91" s="135">
        <v>10</v>
      </c>
      <c r="R91" s="135">
        <v>10</v>
      </c>
      <c r="S91" s="136">
        <f t="shared" si="17"/>
        <v>100</v>
      </c>
      <c r="T91" s="23">
        <f t="shared" si="18"/>
        <v>68.30840836764483</v>
      </c>
      <c r="U91" s="28">
        <f t="shared" si="19"/>
        <v>17</v>
      </c>
      <c r="V91" s="137"/>
      <c r="W91" s="25"/>
    </row>
    <row r="92" spans="1:23" x14ac:dyDescent="0.25">
      <c r="A92" s="138">
        <v>10</v>
      </c>
      <c r="B92" s="139" t="s">
        <v>24</v>
      </c>
      <c r="C92" s="5">
        <v>10.486891385767791</v>
      </c>
      <c r="D92" s="5">
        <v>89.316528273475555</v>
      </c>
      <c r="E92" s="5">
        <v>96.736168152064778</v>
      </c>
      <c r="F92" s="125">
        <v>99.799033446576388</v>
      </c>
      <c r="G92" s="125">
        <v>96.7</v>
      </c>
      <c r="H92" s="125">
        <v>97.1</v>
      </c>
      <c r="I92" s="5">
        <v>56.042496679946872</v>
      </c>
      <c r="J92" s="181">
        <v>11.851801953519704</v>
      </c>
      <c r="K92" s="135">
        <v>10</v>
      </c>
      <c r="L92" s="135">
        <v>20</v>
      </c>
      <c r="M92" s="135">
        <v>20</v>
      </c>
      <c r="N92" s="135">
        <v>10</v>
      </c>
      <c r="O92" s="135">
        <v>10</v>
      </c>
      <c r="P92" s="135">
        <v>10</v>
      </c>
      <c r="Q92" s="135">
        <v>10</v>
      </c>
      <c r="R92" s="135">
        <v>10</v>
      </c>
      <c r="S92" s="136">
        <f t="shared" si="17"/>
        <v>100</v>
      </c>
      <c r="T92" s="23">
        <f t="shared" si="18"/>
        <v>74.408561631689139</v>
      </c>
      <c r="U92" s="28">
        <f t="shared" si="19"/>
        <v>5</v>
      </c>
      <c r="V92" s="137"/>
      <c r="W92" s="25"/>
    </row>
    <row r="93" spans="1:23" x14ac:dyDescent="0.25">
      <c r="A93" s="138">
        <v>11</v>
      </c>
      <c r="B93" s="139" t="s">
        <v>54</v>
      </c>
      <c r="C93" s="5">
        <v>2.1929824561403506</v>
      </c>
      <c r="D93" s="5">
        <v>88.263268186907595</v>
      </c>
      <c r="E93" s="5">
        <v>77.65788418759125</v>
      </c>
      <c r="F93" s="125">
        <v>84.553775743707092</v>
      </c>
      <c r="G93" s="125">
        <v>85</v>
      </c>
      <c r="H93" s="125">
        <v>83.8</v>
      </c>
      <c r="I93" s="5">
        <v>82.628398791540789</v>
      </c>
      <c r="J93" s="181">
        <v>0.10785371114815179</v>
      </c>
      <c r="K93" s="135">
        <v>10</v>
      </c>
      <c r="L93" s="135">
        <v>20</v>
      </c>
      <c r="M93" s="135">
        <v>20</v>
      </c>
      <c r="N93" s="135">
        <v>10</v>
      </c>
      <c r="O93" s="135">
        <v>10</v>
      </c>
      <c r="P93" s="135">
        <v>10</v>
      </c>
      <c r="Q93" s="135">
        <v>10</v>
      </c>
      <c r="R93" s="135">
        <v>10</v>
      </c>
      <c r="S93" s="136">
        <f t="shared" si="17"/>
        <v>100</v>
      </c>
      <c r="T93" s="23">
        <f t="shared" si="18"/>
        <v>67.012531545153408</v>
      </c>
      <c r="U93" s="28">
        <f t="shared" si="19"/>
        <v>22</v>
      </c>
      <c r="V93" s="137"/>
      <c r="W93" s="25"/>
    </row>
    <row r="94" spans="1:23" x14ac:dyDescent="0.25">
      <c r="A94" s="138">
        <v>12</v>
      </c>
      <c r="B94" s="139" t="s">
        <v>25</v>
      </c>
      <c r="C94" s="5">
        <v>2.4663677130044843</v>
      </c>
      <c r="D94" s="5">
        <v>91.459403551111876</v>
      </c>
      <c r="E94" s="5">
        <v>85.865000466327601</v>
      </c>
      <c r="F94" s="125">
        <v>96.7710812375378</v>
      </c>
      <c r="G94" s="125">
        <v>92.9</v>
      </c>
      <c r="H94" s="125">
        <v>90.4</v>
      </c>
      <c r="I94" s="5">
        <v>54.707379134860048</v>
      </c>
      <c r="J94" s="181">
        <v>3.5363243493790297</v>
      </c>
      <c r="K94" s="135">
        <v>10</v>
      </c>
      <c r="L94" s="135">
        <v>20</v>
      </c>
      <c r="M94" s="135">
        <v>20</v>
      </c>
      <c r="N94" s="135">
        <v>10</v>
      </c>
      <c r="O94" s="135">
        <v>10</v>
      </c>
      <c r="P94" s="135">
        <v>10</v>
      </c>
      <c r="Q94" s="135">
        <v>10</v>
      </c>
      <c r="R94" s="135">
        <v>10</v>
      </c>
      <c r="S94" s="136">
        <f t="shared" si="17"/>
        <v>100</v>
      </c>
      <c r="T94" s="23">
        <f t="shared" si="18"/>
        <v>69.542996046966039</v>
      </c>
      <c r="U94" s="28">
        <f t="shared" si="19"/>
        <v>13</v>
      </c>
      <c r="V94" s="137"/>
      <c r="W94" s="25"/>
    </row>
    <row r="95" spans="1:23" x14ac:dyDescent="0.25">
      <c r="A95" s="138">
        <v>13</v>
      </c>
      <c r="B95" s="139" t="s">
        <v>0</v>
      </c>
      <c r="C95" s="5">
        <v>8.7719298245614024</v>
      </c>
      <c r="D95" s="5">
        <v>86.234900924131878</v>
      </c>
      <c r="E95" s="5">
        <v>89.165807690648265</v>
      </c>
      <c r="F95" s="125">
        <v>71.094120035185057</v>
      </c>
      <c r="G95" s="125">
        <v>89.1</v>
      </c>
      <c r="H95" s="125">
        <v>92.2</v>
      </c>
      <c r="I95" s="123">
        <v>66.37426900584795</v>
      </c>
      <c r="J95" s="181">
        <v>3.1017369727047148</v>
      </c>
      <c r="K95" s="135">
        <v>10</v>
      </c>
      <c r="L95" s="135">
        <v>20</v>
      </c>
      <c r="M95" s="135">
        <v>20</v>
      </c>
      <c r="N95" s="135">
        <v>10</v>
      </c>
      <c r="O95" s="135">
        <v>10</v>
      </c>
      <c r="P95" s="135">
        <v>10</v>
      </c>
      <c r="Q95" s="135">
        <v>10</v>
      </c>
      <c r="R95" s="135">
        <v>10</v>
      </c>
      <c r="S95" s="136">
        <f t="shared" si="17"/>
        <v>100</v>
      </c>
      <c r="T95" s="23">
        <f t="shared" si="18"/>
        <v>68.144347306785946</v>
      </c>
      <c r="U95" s="28">
        <f t="shared" si="19"/>
        <v>18</v>
      </c>
      <c r="V95" s="137"/>
      <c r="W95" s="25"/>
    </row>
    <row r="96" spans="1:23" x14ac:dyDescent="0.25">
      <c r="A96" s="138">
        <v>14</v>
      </c>
      <c r="B96" s="139" t="s">
        <v>1</v>
      </c>
      <c r="C96" s="5">
        <v>10.843373493975903</v>
      </c>
      <c r="D96" s="5">
        <v>94.431059787876265</v>
      </c>
      <c r="E96" s="5">
        <v>79.59643446308084</v>
      </c>
      <c r="F96" s="125">
        <v>66.932415292625478</v>
      </c>
      <c r="G96" s="125">
        <v>88.2</v>
      </c>
      <c r="H96" s="125">
        <v>75.7</v>
      </c>
      <c r="I96" s="5">
        <v>34.837092731829571</v>
      </c>
      <c r="J96" s="181">
        <v>1.6825164594001463</v>
      </c>
      <c r="K96" s="135">
        <v>10</v>
      </c>
      <c r="L96" s="135">
        <v>20</v>
      </c>
      <c r="M96" s="135">
        <v>20</v>
      </c>
      <c r="N96" s="135">
        <v>10</v>
      </c>
      <c r="O96" s="135">
        <v>10</v>
      </c>
      <c r="P96" s="135">
        <v>10</v>
      </c>
      <c r="Q96" s="135">
        <v>10</v>
      </c>
      <c r="R96" s="135">
        <v>10</v>
      </c>
      <c r="S96" s="136">
        <f t="shared" si="17"/>
        <v>100</v>
      </c>
      <c r="T96" s="23">
        <f t="shared" si="18"/>
        <v>62.625038647974534</v>
      </c>
      <c r="U96" s="28">
        <f t="shared" si="19"/>
        <v>26</v>
      </c>
      <c r="V96" s="137"/>
      <c r="W96" s="25"/>
    </row>
    <row r="97" spans="1:23" x14ac:dyDescent="0.25">
      <c r="A97" s="138">
        <v>15</v>
      </c>
      <c r="B97" s="139" t="s">
        <v>2</v>
      </c>
      <c r="C97" s="5">
        <v>17.872340425531917</v>
      </c>
      <c r="D97" s="5">
        <v>83.749394087325285</v>
      </c>
      <c r="E97" s="5">
        <v>83.024273733810404</v>
      </c>
      <c r="F97" s="125">
        <v>73.801169590643283</v>
      </c>
      <c r="G97" s="125">
        <v>90.2</v>
      </c>
      <c r="H97" s="125">
        <v>81.099999999999994</v>
      </c>
      <c r="I97" s="5">
        <v>46.871794871794869</v>
      </c>
      <c r="J97" s="181">
        <v>1.6735759250729312</v>
      </c>
      <c r="K97" s="135">
        <v>10</v>
      </c>
      <c r="L97" s="135">
        <v>20</v>
      </c>
      <c r="M97" s="135">
        <v>20</v>
      </c>
      <c r="N97" s="135">
        <v>10</v>
      </c>
      <c r="O97" s="135">
        <v>10</v>
      </c>
      <c r="P97" s="135">
        <v>10</v>
      </c>
      <c r="Q97" s="135">
        <v>10</v>
      </c>
      <c r="R97" s="135">
        <v>10</v>
      </c>
      <c r="S97" s="136">
        <f t="shared" si="17"/>
        <v>100</v>
      </c>
      <c r="T97" s="23">
        <f t="shared" si="18"/>
        <v>64.506621645531425</v>
      </c>
      <c r="U97" s="28">
        <f t="shared" si="19"/>
        <v>24</v>
      </c>
      <c r="V97" s="137"/>
      <c r="W97" s="25"/>
    </row>
    <row r="98" spans="1:23" x14ac:dyDescent="0.25">
      <c r="A98" s="138">
        <v>16</v>
      </c>
      <c r="B98" s="139" t="s">
        <v>3</v>
      </c>
      <c r="C98" s="5">
        <v>15.789473684210526</v>
      </c>
      <c r="D98" s="5">
        <v>88.007725582873803</v>
      </c>
      <c r="E98" s="5">
        <v>89.900963403232353</v>
      </c>
      <c r="F98" s="125">
        <v>100</v>
      </c>
      <c r="G98" s="125">
        <v>96.6</v>
      </c>
      <c r="H98" s="125">
        <v>99.9</v>
      </c>
      <c r="I98" s="5">
        <v>51.055662188099802</v>
      </c>
      <c r="J98" s="181">
        <v>4.2990654205607468</v>
      </c>
      <c r="K98" s="135">
        <v>10</v>
      </c>
      <c r="L98" s="135">
        <v>20</v>
      </c>
      <c r="M98" s="135">
        <v>20</v>
      </c>
      <c r="N98" s="135">
        <v>10</v>
      </c>
      <c r="O98" s="135">
        <v>10</v>
      </c>
      <c r="P98" s="135">
        <v>10</v>
      </c>
      <c r="Q98" s="135">
        <v>10</v>
      </c>
      <c r="R98" s="135">
        <v>10</v>
      </c>
      <c r="S98" s="136">
        <f t="shared" si="17"/>
        <v>100</v>
      </c>
      <c r="T98" s="23">
        <f t="shared" si="18"/>
        <v>72.34615792650834</v>
      </c>
      <c r="U98" s="28">
        <f t="shared" si="19"/>
        <v>11</v>
      </c>
      <c r="V98" s="137"/>
      <c r="W98" s="25"/>
    </row>
    <row r="99" spans="1:23" x14ac:dyDescent="0.25">
      <c r="A99" s="138">
        <v>17</v>
      </c>
      <c r="B99" s="139" t="s">
        <v>4</v>
      </c>
      <c r="C99" s="5">
        <v>5.833333333333333</v>
      </c>
      <c r="D99" s="5">
        <v>85.961373176225692</v>
      </c>
      <c r="E99" s="5">
        <v>84.975654031601209</v>
      </c>
      <c r="F99" s="125">
        <v>100</v>
      </c>
      <c r="G99" s="125">
        <v>98.1</v>
      </c>
      <c r="H99" s="125">
        <v>81.7</v>
      </c>
      <c r="I99" s="123">
        <v>64.705882352941174</v>
      </c>
      <c r="J99" s="181">
        <v>0.7328746634759199</v>
      </c>
      <c r="K99" s="135">
        <v>10</v>
      </c>
      <c r="L99" s="135">
        <v>20</v>
      </c>
      <c r="M99" s="135">
        <v>20</v>
      </c>
      <c r="N99" s="135">
        <v>10</v>
      </c>
      <c r="O99" s="135">
        <v>10</v>
      </c>
      <c r="P99" s="135">
        <v>10</v>
      </c>
      <c r="Q99" s="135">
        <v>10</v>
      </c>
      <c r="R99" s="135">
        <v>10</v>
      </c>
      <c r="S99" s="136">
        <f t="shared" si="17"/>
        <v>100</v>
      </c>
      <c r="T99" s="23">
        <f t="shared" si="18"/>
        <v>69.294614476540417</v>
      </c>
      <c r="U99" s="28">
        <f t="shared" si="19"/>
        <v>15</v>
      </c>
      <c r="V99" s="137"/>
      <c r="W99" s="25"/>
    </row>
    <row r="100" spans="1:23" x14ac:dyDescent="0.25">
      <c r="A100" s="138">
        <v>18</v>
      </c>
      <c r="B100" s="139" t="s">
        <v>5</v>
      </c>
      <c r="C100" s="5">
        <v>12.264150943396226</v>
      </c>
      <c r="D100" s="5">
        <v>64.507580290999158</v>
      </c>
      <c r="E100" s="5">
        <v>86.002731634593147</v>
      </c>
      <c r="F100" s="125">
        <v>76.017893699294873</v>
      </c>
      <c r="G100" s="125">
        <v>94.5</v>
      </c>
      <c r="H100" s="125">
        <v>90.9</v>
      </c>
      <c r="I100" s="176"/>
      <c r="J100" s="181">
        <v>3.544776119402985</v>
      </c>
      <c r="K100" s="135">
        <v>10</v>
      </c>
      <c r="L100" s="135">
        <v>20</v>
      </c>
      <c r="M100" s="135">
        <v>20</v>
      </c>
      <c r="N100" s="135">
        <v>10</v>
      </c>
      <c r="O100" s="135">
        <v>10</v>
      </c>
      <c r="P100" s="135">
        <v>10</v>
      </c>
      <c r="Q100" s="140">
        <v>0</v>
      </c>
      <c r="R100" s="135">
        <v>10</v>
      </c>
      <c r="S100" s="136">
        <f t="shared" si="17"/>
        <v>90</v>
      </c>
      <c r="T100" s="23">
        <f t="shared" si="18"/>
        <v>64.249716068142078</v>
      </c>
      <c r="U100" s="28">
        <f t="shared" si="19"/>
        <v>25</v>
      </c>
      <c r="V100" s="137"/>
      <c r="W100" s="25"/>
    </row>
    <row r="101" spans="1:23" x14ac:dyDescent="0.25">
      <c r="A101" s="138">
        <v>19</v>
      </c>
      <c r="B101" s="139" t="s">
        <v>6</v>
      </c>
      <c r="C101" s="5">
        <v>25.120772946859905</v>
      </c>
      <c r="D101" s="5">
        <v>95.531800571250812</v>
      </c>
      <c r="E101" s="5">
        <v>98.433844877874307</v>
      </c>
      <c r="F101" s="125">
        <v>88.798332069749804</v>
      </c>
      <c r="G101" s="125">
        <v>96.5</v>
      </c>
      <c r="H101" s="125">
        <v>98.8</v>
      </c>
      <c r="I101" s="5">
        <v>72.790055248618785</v>
      </c>
      <c r="J101" s="181">
        <v>8.1047702361961615</v>
      </c>
      <c r="K101" s="135">
        <v>10</v>
      </c>
      <c r="L101" s="135">
        <v>20</v>
      </c>
      <c r="M101" s="135">
        <v>20</v>
      </c>
      <c r="N101" s="135">
        <v>10</v>
      </c>
      <c r="O101" s="135">
        <v>10</v>
      </c>
      <c r="P101" s="135">
        <v>10</v>
      </c>
      <c r="Q101" s="135">
        <v>10</v>
      </c>
      <c r="R101" s="135">
        <v>10</v>
      </c>
      <c r="S101" s="136">
        <f t="shared" si="17"/>
        <v>100</v>
      </c>
      <c r="T101" s="23">
        <f t="shared" si="18"/>
        <v>77.804522139967489</v>
      </c>
      <c r="U101" s="28">
        <f t="shared" si="19"/>
        <v>3</v>
      </c>
      <c r="V101" s="137"/>
      <c r="W101" s="25"/>
    </row>
    <row r="102" spans="1:23" x14ac:dyDescent="0.25">
      <c r="A102" s="138">
        <v>20</v>
      </c>
      <c r="B102" s="139" t="s">
        <v>7</v>
      </c>
      <c r="C102" s="5">
        <v>19.327731092436977</v>
      </c>
      <c r="D102" s="5">
        <v>88.266724998737317</v>
      </c>
      <c r="E102" s="5">
        <v>85.863391057302351</v>
      </c>
      <c r="F102" s="125">
        <v>91.716437289015843</v>
      </c>
      <c r="G102" s="125">
        <v>90.2</v>
      </c>
      <c r="H102" s="125">
        <v>97.6</v>
      </c>
      <c r="I102" s="5">
        <v>72.434017595307921</v>
      </c>
      <c r="J102" s="181">
        <v>6.2855402112103986</v>
      </c>
      <c r="K102" s="135">
        <v>10</v>
      </c>
      <c r="L102" s="135">
        <v>20</v>
      </c>
      <c r="M102" s="135">
        <v>20</v>
      </c>
      <c r="N102" s="135">
        <v>10</v>
      </c>
      <c r="O102" s="135">
        <v>10</v>
      </c>
      <c r="P102" s="135">
        <v>10</v>
      </c>
      <c r="Q102" s="135">
        <v>10</v>
      </c>
      <c r="R102" s="135">
        <v>10</v>
      </c>
      <c r="S102" s="136">
        <f t="shared" si="17"/>
        <v>100</v>
      </c>
      <c r="T102" s="23">
        <f t="shared" si="18"/>
        <v>72.582395830005041</v>
      </c>
      <c r="U102" s="28">
        <f t="shared" si="19"/>
        <v>10</v>
      </c>
      <c r="V102" s="137"/>
      <c r="W102" s="25"/>
    </row>
    <row r="103" spans="1:23" x14ac:dyDescent="0.25">
      <c r="A103" s="138">
        <v>21</v>
      </c>
      <c r="B103" s="139" t="s">
        <v>8</v>
      </c>
      <c r="C103" s="5">
        <v>5.7971014492753623</v>
      </c>
      <c r="D103" s="5">
        <v>97.191917345837311</v>
      </c>
      <c r="E103" s="5">
        <v>65.053531778815355</v>
      </c>
      <c r="F103" s="125">
        <v>93.134328358208947</v>
      </c>
      <c r="G103" s="125">
        <v>93.7</v>
      </c>
      <c r="H103" s="125">
        <v>88.8</v>
      </c>
      <c r="I103" s="123">
        <v>79.029733959311429</v>
      </c>
      <c r="J103" s="181">
        <v>0.88508692061744343</v>
      </c>
      <c r="K103" s="135">
        <v>10</v>
      </c>
      <c r="L103" s="135">
        <v>20</v>
      </c>
      <c r="M103" s="135">
        <v>20</v>
      </c>
      <c r="N103" s="135">
        <v>10</v>
      </c>
      <c r="O103" s="135">
        <v>10</v>
      </c>
      <c r="P103" s="135">
        <v>10</v>
      </c>
      <c r="Q103" s="135">
        <v>10</v>
      </c>
      <c r="R103" s="135">
        <v>10</v>
      </c>
      <c r="S103" s="136">
        <f t="shared" si="17"/>
        <v>100</v>
      </c>
      <c r="T103" s="23">
        <f t="shared" si="18"/>
        <v>68.583714893671839</v>
      </c>
      <c r="U103" s="28">
        <f t="shared" si="19"/>
        <v>16</v>
      </c>
      <c r="V103" s="137"/>
      <c r="W103" s="25"/>
    </row>
    <row r="104" spans="1:23" x14ac:dyDescent="0.25">
      <c r="A104" s="138">
        <v>22</v>
      </c>
      <c r="B104" s="139" t="s">
        <v>9</v>
      </c>
      <c r="C104" s="5">
        <v>5.833333333333333</v>
      </c>
      <c r="D104" s="5">
        <v>80.454297030615706</v>
      </c>
      <c r="E104" s="5">
        <v>78.612776716920422</v>
      </c>
      <c r="F104" s="125">
        <v>89.516032184460187</v>
      </c>
      <c r="G104" s="125">
        <v>90.2</v>
      </c>
      <c r="H104" s="125">
        <v>88.6</v>
      </c>
      <c r="I104" s="5">
        <v>70.718232044198899</v>
      </c>
      <c r="J104" s="181">
        <v>3.3328190094121282</v>
      </c>
      <c r="K104" s="135">
        <v>10</v>
      </c>
      <c r="L104" s="135">
        <v>20</v>
      </c>
      <c r="M104" s="135">
        <v>20</v>
      </c>
      <c r="N104" s="135">
        <v>10</v>
      </c>
      <c r="O104" s="135">
        <v>10</v>
      </c>
      <c r="P104" s="135">
        <v>10</v>
      </c>
      <c r="Q104" s="135">
        <v>10</v>
      </c>
      <c r="R104" s="135">
        <v>10</v>
      </c>
      <c r="S104" s="136">
        <f t="shared" si="17"/>
        <v>100</v>
      </c>
      <c r="T104" s="23">
        <f t="shared" si="18"/>
        <v>66.633456406647667</v>
      </c>
      <c r="U104" s="28">
        <f t="shared" si="19"/>
        <v>23</v>
      </c>
      <c r="V104" s="137"/>
      <c r="W104" s="25"/>
    </row>
    <row r="105" spans="1:23" x14ac:dyDescent="0.25">
      <c r="A105" s="138">
        <v>23</v>
      </c>
      <c r="B105" s="139" t="s">
        <v>10</v>
      </c>
      <c r="C105" s="5">
        <v>1.4018691588785046</v>
      </c>
      <c r="D105" s="5">
        <v>75.397199632354244</v>
      </c>
      <c r="E105" s="5">
        <v>79.030627508068335</v>
      </c>
      <c r="F105" s="125">
        <v>94.06819243344232</v>
      </c>
      <c r="G105" s="125">
        <v>88.3</v>
      </c>
      <c r="H105" s="125">
        <v>71</v>
      </c>
      <c r="I105" s="5">
        <v>62.39067055393587</v>
      </c>
      <c r="J105" s="181">
        <v>0.2071031990834582</v>
      </c>
      <c r="K105" s="135">
        <v>10</v>
      </c>
      <c r="L105" s="135">
        <v>20</v>
      </c>
      <c r="M105" s="135">
        <v>20</v>
      </c>
      <c r="N105" s="135">
        <v>10</v>
      </c>
      <c r="O105" s="135">
        <v>10</v>
      </c>
      <c r="P105" s="135">
        <v>10</v>
      </c>
      <c r="Q105" s="135">
        <v>10</v>
      </c>
      <c r="R105" s="135">
        <v>10</v>
      </c>
      <c r="S105" s="136">
        <f t="shared" si="17"/>
        <v>100</v>
      </c>
      <c r="T105" s="23">
        <f t="shared" si="18"/>
        <v>62.622348962618531</v>
      </c>
      <c r="U105" s="28">
        <f t="shared" si="19"/>
        <v>27</v>
      </c>
      <c r="V105" s="137"/>
      <c r="W105" s="25"/>
    </row>
    <row r="106" spans="1:23" x14ac:dyDescent="0.25">
      <c r="A106" s="138">
        <v>24</v>
      </c>
      <c r="B106" s="139" t="s">
        <v>11</v>
      </c>
      <c r="C106" s="5">
        <v>12.918660287081341</v>
      </c>
      <c r="D106" s="5">
        <v>88.805900884418705</v>
      </c>
      <c r="E106" s="5">
        <v>84.421380258873768</v>
      </c>
      <c r="F106" s="125">
        <v>85.432712215320919</v>
      </c>
      <c r="G106" s="125">
        <v>89</v>
      </c>
      <c r="H106" s="125">
        <v>92.6</v>
      </c>
      <c r="I106" s="5">
        <v>89.537223340040242</v>
      </c>
      <c r="J106" s="181">
        <v>6.0534591194968552</v>
      </c>
      <c r="K106" s="135">
        <v>10</v>
      </c>
      <c r="L106" s="135">
        <v>20</v>
      </c>
      <c r="M106" s="135">
        <v>20</v>
      </c>
      <c r="N106" s="135">
        <v>10</v>
      </c>
      <c r="O106" s="135">
        <v>10</v>
      </c>
      <c r="P106" s="135">
        <v>10</v>
      </c>
      <c r="Q106" s="135">
        <v>10</v>
      </c>
      <c r="R106" s="135">
        <v>10</v>
      </c>
      <c r="S106" s="136">
        <f t="shared" si="17"/>
        <v>100</v>
      </c>
      <c r="T106" s="23">
        <f t="shared" si="18"/>
        <v>72.199661724852433</v>
      </c>
      <c r="U106" s="28">
        <f t="shared" si="19"/>
        <v>12</v>
      </c>
      <c r="V106" s="137"/>
      <c r="W106" s="25"/>
    </row>
    <row r="107" spans="1:23" x14ac:dyDescent="0.25">
      <c r="A107" s="138">
        <v>25</v>
      </c>
      <c r="B107" s="139" t="s">
        <v>12</v>
      </c>
      <c r="C107" s="5">
        <v>3.8834951456310676</v>
      </c>
      <c r="D107" s="5">
        <v>97.423816436070439</v>
      </c>
      <c r="E107" s="5">
        <v>71.21120357468142</v>
      </c>
      <c r="F107" s="125">
        <v>89.494390208363697</v>
      </c>
      <c r="G107" s="125">
        <v>98</v>
      </c>
      <c r="H107" s="125">
        <v>89.8</v>
      </c>
      <c r="I107" s="123">
        <v>51.857585139318886</v>
      </c>
      <c r="J107" s="181">
        <v>0.79962370649106307</v>
      </c>
      <c r="K107" s="135">
        <v>10</v>
      </c>
      <c r="L107" s="135">
        <v>20</v>
      </c>
      <c r="M107" s="135">
        <v>20</v>
      </c>
      <c r="N107" s="135">
        <v>10</v>
      </c>
      <c r="O107" s="135">
        <v>10</v>
      </c>
      <c r="P107" s="135">
        <v>10</v>
      </c>
      <c r="Q107" s="135">
        <v>10</v>
      </c>
      <c r="R107" s="135">
        <v>10</v>
      </c>
      <c r="S107" s="136">
        <f t="shared" si="17"/>
        <v>100</v>
      </c>
      <c r="T107" s="23">
        <f t="shared" si="18"/>
        <v>67.11051342213085</v>
      </c>
      <c r="U107" s="28">
        <f t="shared" si="19"/>
        <v>21</v>
      </c>
      <c r="V107" s="137"/>
      <c r="W107" s="25"/>
    </row>
    <row r="108" spans="1:23" x14ac:dyDescent="0.25">
      <c r="A108" s="138">
        <v>26</v>
      </c>
      <c r="B108" s="139" t="s">
        <v>13</v>
      </c>
      <c r="C108" s="5">
        <v>47.950819672131146</v>
      </c>
      <c r="D108" s="5">
        <v>87.392106844215064</v>
      </c>
      <c r="E108" s="5">
        <v>96.500331766851133</v>
      </c>
      <c r="F108" s="125">
        <v>75.048836073579679</v>
      </c>
      <c r="G108" s="125">
        <v>95.4</v>
      </c>
      <c r="H108" s="125">
        <v>98</v>
      </c>
      <c r="I108" s="5">
        <v>81.748633879781423</v>
      </c>
      <c r="J108" s="181">
        <v>16.302328904129158</v>
      </c>
      <c r="K108" s="135">
        <v>10</v>
      </c>
      <c r="L108" s="135">
        <v>20</v>
      </c>
      <c r="M108" s="135">
        <v>20</v>
      </c>
      <c r="N108" s="135">
        <v>10</v>
      </c>
      <c r="O108" s="135">
        <v>10</v>
      </c>
      <c r="P108" s="135">
        <v>10</v>
      </c>
      <c r="Q108" s="135">
        <v>10</v>
      </c>
      <c r="R108" s="135">
        <v>10</v>
      </c>
      <c r="S108" s="136">
        <f t="shared" si="17"/>
        <v>100</v>
      </c>
      <c r="T108" s="23">
        <f t="shared" si="18"/>
        <v>78.223549575175369</v>
      </c>
      <c r="U108" s="28">
        <f t="shared" si="19"/>
        <v>2</v>
      </c>
      <c r="V108" s="137"/>
      <c r="W108" s="25"/>
    </row>
    <row r="109" spans="1:23" x14ac:dyDescent="0.25">
      <c r="A109" s="138">
        <v>27</v>
      </c>
      <c r="B109" s="139" t="s">
        <v>14</v>
      </c>
      <c r="C109" s="5">
        <v>39.013452914798208</v>
      </c>
      <c r="D109" s="5">
        <v>68.51003321628761</v>
      </c>
      <c r="E109" s="5">
        <v>99.190584168253565</v>
      </c>
      <c r="F109" s="125">
        <v>76.82331457533634</v>
      </c>
      <c r="G109" s="125">
        <v>95</v>
      </c>
      <c r="H109" s="125">
        <v>99.8</v>
      </c>
      <c r="I109" s="5">
        <v>77.715877437325901</v>
      </c>
      <c r="J109" s="181">
        <v>24.523381294964029</v>
      </c>
      <c r="K109" s="135">
        <v>10</v>
      </c>
      <c r="L109" s="135">
        <v>20</v>
      </c>
      <c r="M109" s="135">
        <v>20</v>
      </c>
      <c r="N109" s="135">
        <v>10</v>
      </c>
      <c r="O109" s="135">
        <v>10</v>
      </c>
      <c r="P109" s="135">
        <v>10</v>
      </c>
      <c r="Q109" s="135">
        <v>10</v>
      </c>
      <c r="R109" s="135">
        <v>10</v>
      </c>
      <c r="S109" s="136">
        <f t="shared" si="17"/>
        <v>100</v>
      </c>
      <c r="T109" s="23">
        <f t="shared" si="18"/>
        <v>74.827726099150681</v>
      </c>
      <c r="U109" s="28">
        <f t="shared" si="19"/>
        <v>4</v>
      </c>
      <c r="V109" s="137"/>
      <c r="W109" s="25"/>
    </row>
    <row r="110" spans="1:23" s="25" customFormat="1" ht="15" customHeight="1" thickBot="1" x14ac:dyDescent="0.3">
      <c r="A110" s="31">
        <v>28</v>
      </c>
      <c r="B110" s="141" t="s">
        <v>15</v>
      </c>
      <c r="C110" s="124">
        <v>20</v>
      </c>
      <c r="D110" s="124">
        <v>90.246672733882875</v>
      </c>
      <c r="E110" s="124">
        <v>94.536006316481476</v>
      </c>
      <c r="F110" s="149">
        <v>85.600808781051413</v>
      </c>
      <c r="G110" s="149">
        <v>88.4</v>
      </c>
      <c r="H110" s="149">
        <v>98.1</v>
      </c>
      <c r="I110" s="124">
        <v>62.994011976047901</v>
      </c>
      <c r="J110" s="183">
        <v>10.448927610061071</v>
      </c>
      <c r="K110" s="135">
        <v>10</v>
      </c>
      <c r="L110" s="135">
        <v>20</v>
      </c>
      <c r="M110" s="135">
        <v>20</v>
      </c>
      <c r="N110" s="135">
        <v>10</v>
      </c>
      <c r="O110" s="135">
        <v>10</v>
      </c>
      <c r="P110" s="135">
        <v>10</v>
      </c>
      <c r="Q110" s="135">
        <v>10</v>
      </c>
      <c r="R110" s="135">
        <v>10</v>
      </c>
      <c r="S110" s="136">
        <f t="shared" si="17"/>
        <v>100</v>
      </c>
      <c r="T110" s="184">
        <f t="shared" si="18"/>
        <v>73.510910646788901</v>
      </c>
      <c r="U110" s="33">
        <f t="shared" si="19"/>
        <v>6</v>
      </c>
      <c r="V110" s="137"/>
    </row>
    <row r="111" spans="1:23" s="25" customFormat="1" ht="15" customHeight="1" x14ac:dyDescent="0.25">
      <c r="A111" s="127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</row>
    <row r="112" spans="1:23" x14ac:dyDescent="0.25">
      <c r="A112" s="135"/>
      <c r="B112" s="12" t="s">
        <v>67</v>
      </c>
      <c r="C112" s="12"/>
      <c r="D112" s="12"/>
      <c r="E112" s="12"/>
      <c r="F112" s="12"/>
      <c r="G112" s="12"/>
      <c r="H112" s="12"/>
      <c r="I112" s="12"/>
      <c r="J112" s="12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25"/>
    </row>
    <row r="113" spans="1:23" x14ac:dyDescent="0.25">
      <c r="A113" s="135"/>
      <c r="B113" s="34" t="s">
        <v>28</v>
      </c>
      <c r="C113" s="5">
        <f t="shared" ref="C113:J113" si="20">AVERAGE(C83:C110)</f>
        <v>14.067299280179123</v>
      </c>
      <c r="D113" s="5">
        <f t="shared" si="20"/>
        <v>87.114949900041907</v>
      </c>
      <c r="E113" s="5">
        <f t="shared" si="20"/>
        <v>85.988527808413011</v>
      </c>
      <c r="F113" s="5">
        <f t="shared" si="20"/>
        <v>84.931384789897493</v>
      </c>
      <c r="G113" s="5">
        <f t="shared" si="20"/>
        <v>92.428571428571445</v>
      </c>
      <c r="H113" s="5">
        <f t="shared" si="20"/>
        <v>90.282142857142858</v>
      </c>
      <c r="I113" s="5">
        <f>AVERAGE(I83:I110)</f>
        <v>64.049991019879855</v>
      </c>
      <c r="J113" s="5">
        <f t="shared" si="20"/>
        <v>5.831897036895203</v>
      </c>
      <c r="K113" s="137"/>
      <c r="L113" s="137"/>
      <c r="M113" s="137"/>
      <c r="N113" s="137"/>
      <c r="O113" s="137"/>
      <c r="P113" s="137"/>
      <c r="Q113" s="137"/>
      <c r="R113" s="137"/>
      <c r="S113" s="137"/>
      <c r="T113" s="5">
        <f>AVERAGE(T83:T110)</f>
        <v>70.000667370400905</v>
      </c>
      <c r="U113" s="137"/>
      <c r="V113" s="137"/>
      <c r="W113" s="25"/>
    </row>
    <row r="114" spans="1:23" x14ac:dyDescent="0.25">
      <c r="A114" s="135"/>
      <c r="B114" s="34" t="s">
        <v>32</v>
      </c>
      <c r="C114" s="5">
        <f t="shared" ref="C114:J114" si="21">STDEV(C83:C110)</f>
        <v>11.292274272567072</v>
      </c>
      <c r="D114" s="5">
        <f t="shared" si="21"/>
        <v>8.5313852130473098</v>
      </c>
      <c r="E114" s="5">
        <f t="shared" si="21"/>
        <v>8.9215967644748737</v>
      </c>
      <c r="F114" s="5">
        <f t="shared" si="21"/>
        <v>11.065449043755336</v>
      </c>
      <c r="G114" s="5">
        <f t="shared" si="21"/>
        <v>3.7592214661743504</v>
      </c>
      <c r="H114" s="5">
        <f t="shared" si="21"/>
        <v>10.023899351103861</v>
      </c>
      <c r="I114" s="5">
        <f>STDEV(I83:I110)</f>
        <v>13.670836929633188</v>
      </c>
      <c r="J114" s="5">
        <f t="shared" si="21"/>
        <v>7.2995966362908504</v>
      </c>
      <c r="K114" s="137"/>
      <c r="L114" s="137"/>
      <c r="M114" s="137"/>
      <c r="N114" s="137"/>
      <c r="O114" s="137"/>
      <c r="P114" s="137"/>
      <c r="Q114" s="137"/>
      <c r="R114" s="137"/>
      <c r="S114" s="137"/>
      <c r="T114" s="5">
        <f>STDEV(T83:T110)</f>
        <v>4.6649932447418125</v>
      </c>
      <c r="U114" s="137"/>
      <c r="V114" s="137"/>
      <c r="W114" s="25"/>
    </row>
    <row r="115" spans="1:23" x14ac:dyDescent="0.25">
      <c r="A115" s="135"/>
      <c r="B115" s="34" t="s">
        <v>29</v>
      </c>
      <c r="C115" s="35">
        <f t="shared" ref="C115:J115" si="22">COUNT(C83:C110)</f>
        <v>28</v>
      </c>
      <c r="D115" s="35">
        <f t="shared" si="22"/>
        <v>28</v>
      </c>
      <c r="E115" s="35">
        <f t="shared" si="22"/>
        <v>28</v>
      </c>
      <c r="F115" s="35">
        <f t="shared" si="22"/>
        <v>28</v>
      </c>
      <c r="G115" s="35">
        <f t="shared" si="22"/>
        <v>28</v>
      </c>
      <c r="H115" s="35">
        <f t="shared" si="22"/>
        <v>28</v>
      </c>
      <c r="I115" s="35">
        <f>COUNT(I83:I110)</f>
        <v>27</v>
      </c>
      <c r="J115" s="35">
        <f t="shared" si="22"/>
        <v>27</v>
      </c>
      <c r="K115" s="137"/>
      <c r="L115" s="137"/>
      <c r="M115" s="137"/>
      <c r="N115" s="137"/>
      <c r="O115" s="137"/>
      <c r="P115" s="137"/>
      <c r="Q115" s="137"/>
      <c r="R115" s="137"/>
      <c r="S115" s="137"/>
      <c r="T115" s="35">
        <f>COUNT(T83:T110)</f>
        <v>28</v>
      </c>
      <c r="U115" s="137"/>
      <c r="V115" s="137"/>
      <c r="W115" s="25"/>
    </row>
    <row r="116" spans="1:23" x14ac:dyDescent="0.25">
      <c r="B116" s="34" t="s">
        <v>30</v>
      </c>
      <c r="C116" s="1">
        <f t="shared" ref="C116:J116" si="23">MIN(C83:C110)</f>
        <v>0.87336244541484709</v>
      </c>
      <c r="D116" s="1">
        <f t="shared" si="23"/>
        <v>64.507580290999158</v>
      </c>
      <c r="E116" s="1">
        <f t="shared" si="23"/>
        <v>65.053531778815355</v>
      </c>
      <c r="F116" s="1">
        <f t="shared" si="23"/>
        <v>58.074457593688365</v>
      </c>
      <c r="G116" s="1">
        <f t="shared" si="23"/>
        <v>85</v>
      </c>
      <c r="H116" s="1">
        <f t="shared" si="23"/>
        <v>56.7</v>
      </c>
      <c r="I116" s="1">
        <f>MIN(I83:I110)</f>
        <v>34.837092731829571</v>
      </c>
      <c r="J116" s="1">
        <f t="shared" si="23"/>
        <v>0.10785371114815179</v>
      </c>
      <c r="K116" s="137"/>
      <c r="L116" s="137"/>
      <c r="M116" s="137"/>
      <c r="N116" s="137"/>
      <c r="O116" s="137"/>
      <c r="P116" s="137"/>
      <c r="Q116" s="137"/>
      <c r="R116" s="137"/>
      <c r="S116" s="137"/>
      <c r="T116" s="1">
        <f>MIN(T83:T110)</f>
        <v>62.541976419009032</v>
      </c>
      <c r="U116" s="137"/>
      <c r="V116" s="137"/>
      <c r="W116" s="25"/>
    </row>
    <row r="117" spans="1:23" x14ac:dyDescent="0.25">
      <c r="B117" s="34" t="s">
        <v>31</v>
      </c>
      <c r="C117" s="1">
        <f t="shared" ref="C117:J117" si="24">MAX(C83:C110)</f>
        <v>47.950819672131146</v>
      </c>
      <c r="D117" s="1">
        <f t="shared" si="24"/>
        <v>98.495611274170614</v>
      </c>
      <c r="E117" s="1">
        <f t="shared" si="24"/>
        <v>99.190584168253565</v>
      </c>
      <c r="F117" s="1">
        <f t="shared" si="24"/>
        <v>100</v>
      </c>
      <c r="G117" s="1">
        <f t="shared" si="24"/>
        <v>98.1</v>
      </c>
      <c r="H117" s="1">
        <f t="shared" si="24"/>
        <v>99.9</v>
      </c>
      <c r="I117" s="1">
        <f>MAX(I83:I110)</f>
        <v>89.537223340040242</v>
      </c>
      <c r="J117" s="1">
        <f t="shared" si="24"/>
        <v>30.095493882423153</v>
      </c>
      <c r="K117" s="137"/>
      <c r="L117" s="137"/>
      <c r="M117" s="137"/>
      <c r="N117" s="137"/>
      <c r="O117" s="137"/>
      <c r="P117" s="137"/>
      <c r="Q117" s="137"/>
      <c r="R117" s="137"/>
      <c r="S117" s="137"/>
      <c r="T117" s="1">
        <f>MAX(T83:T110)</f>
        <v>78.917447828142897</v>
      </c>
      <c r="U117" s="137"/>
      <c r="V117" s="137"/>
      <c r="W117" s="25"/>
    </row>
    <row r="118" spans="1:23" x14ac:dyDescent="0.25">
      <c r="B118" s="12"/>
      <c r="C118" s="22"/>
      <c r="D118" s="22"/>
      <c r="E118" s="22"/>
      <c r="F118" s="22"/>
      <c r="G118" s="22"/>
      <c r="H118" s="22"/>
      <c r="I118" s="22"/>
      <c r="J118" s="22"/>
      <c r="K118" s="137"/>
      <c r="L118" s="137"/>
      <c r="M118" s="137"/>
      <c r="N118" s="137"/>
      <c r="O118" s="137"/>
      <c r="P118" s="137"/>
      <c r="Q118" s="137"/>
      <c r="R118" s="137"/>
      <c r="S118" s="137"/>
      <c r="T118" s="22"/>
      <c r="U118" s="137"/>
      <c r="V118" s="137"/>
    </row>
    <row r="119" spans="1:23" x14ac:dyDescent="0.25">
      <c r="B119" s="12"/>
      <c r="C119" s="22"/>
      <c r="D119" s="22"/>
      <c r="E119" s="22"/>
      <c r="F119" s="22"/>
      <c r="G119" s="22"/>
      <c r="H119" s="22"/>
      <c r="I119" s="22"/>
      <c r="J119" s="22"/>
      <c r="K119" s="137"/>
      <c r="L119" s="137"/>
      <c r="M119" s="137"/>
      <c r="N119" s="137"/>
      <c r="O119" s="137"/>
      <c r="P119" s="137"/>
      <c r="Q119" s="137"/>
      <c r="R119" s="137"/>
      <c r="S119" s="137"/>
      <c r="T119" s="22"/>
      <c r="U119" s="137"/>
      <c r="V119" s="137"/>
    </row>
    <row r="120" spans="1:23" x14ac:dyDescent="0.25">
      <c r="B120" s="12"/>
      <c r="C120" s="22"/>
      <c r="D120" s="22"/>
      <c r="E120" s="22"/>
      <c r="F120" s="22"/>
      <c r="G120" s="22"/>
      <c r="H120" s="22"/>
      <c r="I120" s="22"/>
      <c r="J120" s="22"/>
      <c r="K120" s="137"/>
      <c r="L120" s="137"/>
      <c r="M120" s="137"/>
      <c r="N120" s="137"/>
      <c r="O120" s="137"/>
      <c r="P120" s="137"/>
      <c r="Q120" s="137"/>
      <c r="R120" s="137"/>
      <c r="S120" s="137"/>
      <c r="T120" s="22"/>
      <c r="U120" s="137"/>
      <c r="V120" s="137"/>
    </row>
    <row r="121" spans="1:23" x14ac:dyDescent="0.25">
      <c r="B121" s="12"/>
      <c r="C121" s="22"/>
      <c r="D121" s="22"/>
      <c r="E121" s="22"/>
      <c r="F121" s="22"/>
      <c r="G121" s="22"/>
      <c r="H121" s="22"/>
      <c r="I121" s="22"/>
      <c r="J121" s="22"/>
      <c r="K121" s="137"/>
      <c r="L121" s="137"/>
      <c r="M121" s="137"/>
      <c r="N121" s="137"/>
      <c r="O121" s="137"/>
      <c r="P121" s="137"/>
      <c r="Q121" s="137"/>
      <c r="R121" s="137"/>
      <c r="S121" s="137"/>
      <c r="T121" s="22"/>
      <c r="U121" s="137"/>
      <c r="V121" s="137"/>
    </row>
    <row r="122" spans="1:23" x14ac:dyDescent="0.25">
      <c r="B122" s="76" t="s">
        <v>55</v>
      </c>
      <c r="C122" s="77"/>
      <c r="D122" s="77"/>
      <c r="E122" s="77"/>
      <c r="F122" s="77"/>
      <c r="G122" s="77"/>
      <c r="H122" s="77"/>
      <c r="I122" s="77"/>
      <c r="J122" s="7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</row>
    <row r="123" spans="1:23" x14ac:dyDescent="0.25">
      <c r="B123" s="44"/>
      <c r="C123" s="12"/>
      <c r="D123" s="142"/>
      <c r="E123" s="142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</row>
    <row r="124" spans="1:23" x14ac:dyDescent="0.25">
      <c r="B124" s="143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</row>
    <row r="125" spans="1:23" x14ac:dyDescent="0.25">
      <c r="B125" s="144" t="s">
        <v>66</v>
      </c>
      <c r="C125" s="68" t="s">
        <v>97</v>
      </c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</row>
    <row r="126" spans="1:23" x14ac:dyDescent="0.25">
      <c r="B126" s="144" t="s">
        <v>101</v>
      </c>
      <c r="C126" s="68" t="s">
        <v>117</v>
      </c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</row>
    <row r="127" spans="1:23" x14ac:dyDescent="0.25">
      <c r="B127" s="144" t="s">
        <v>102</v>
      </c>
      <c r="C127" s="145" t="s">
        <v>122</v>
      </c>
      <c r="D127" s="25"/>
      <c r="E127" s="25"/>
      <c r="J127" s="25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</row>
    <row r="128" spans="1:23" x14ac:dyDescent="0.25">
      <c r="B128" s="44" t="s">
        <v>119</v>
      </c>
      <c r="C128" s="12" t="s">
        <v>121</v>
      </c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</row>
    <row r="129" spans="2:22" x14ac:dyDescent="0.25"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</row>
    <row r="130" spans="2:22" x14ac:dyDescent="0.25">
      <c r="C130" s="145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</row>
    <row r="131" spans="2:22" x14ac:dyDescent="0.25">
      <c r="B131" s="144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</row>
    <row r="132" spans="2:22" x14ac:dyDescent="0.25"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</row>
    <row r="133" spans="2:22" x14ac:dyDescent="0.25"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</row>
    <row r="134" spans="2:22" x14ac:dyDescent="0.25"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</row>
    <row r="135" spans="2:22" x14ac:dyDescent="0.25"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</row>
    <row r="136" spans="2:22" x14ac:dyDescent="0.25"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</row>
    <row r="137" spans="2:22" x14ac:dyDescent="0.25"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</row>
    <row r="138" spans="2:22" x14ac:dyDescent="0.25"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</row>
    <row r="139" spans="2:22" x14ac:dyDescent="0.25"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</row>
    <row r="140" spans="2:22" x14ac:dyDescent="0.25"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</row>
    <row r="141" spans="2:22" x14ac:dyDescent="0.25"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</row>
    <row r="142" spans="2:22" x14ac:dyDescent="0.25"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</row>
    <row r="143" spans="2:22" x14ac:dyDescent="0.25"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</row>
    <row r="144" spans="2:22" x14ac:dyDescent="0.25"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</row>
    <row r="145" spans="11:22" x14ac:dyDescent="0.25"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</row>
    <row r="146" spans="11:22" x14ac:dyDescent="0.25"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</row>
    <row r="147" spans="11:22" x14ac:dyDescent="0.25"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</row>
    <row r="148" spans="11:22" x14ac:dyDescent="0.25"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</row>
    <row r="149" spans="11:22" x14ac:dyDescent="0.25"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</row>
    <row r="150" spans="11:22" x14ac:dyDescent="0.25"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</row>
    <row r="151" spans="11:22" x14ac:dyDescent="0.25"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</row>
    <row r="152" spans="11:22" x14ac:dyDescent="0.25"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</row>
    <row r="153" spans="11:22" x14ac:dyDescent="0.25"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</row>
    <row r="154" spans="11:22" x14ac:dyDescent="0.25"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</row>
    <row r="155" spans="11:22" x14ac:dyDescent="0.25"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</row>
    <row r="156" spans="11:22" x14ac:dyDescent="0.25"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</row>
    <row r="157" spans="11:22" x14ac:dyDescent="0.25"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</row>
    <row r="158" spans="11:22" x14ac:dyDescent="0.25"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</row>
    <row r="159" spans="11:22" x14ac:dyDescent="0.25"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</row>
    <row r="160" spans="11:22" x14ac:dyDescent="0.25"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</row>
    <row r="161" spans="11:22" x14ac:dyDescent="0.25"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</row>
    <row r="162" spans="11:22" x14ac:dyDescent="0.25"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</row>
    <row r="163" spans="11:22" x14ac:dyDescent="0.25"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</row>
    <row r="164" spans="11:22" x14ac:dyDescent="0.25"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</row>
    <row r="165" spans="11:22" x14ac:dyDescent="0.25"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</row>
    <row r="166" spans="11:22" x14ac:dyDescent="0.25"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</row>
    <row r="167" spans="11:22" x14ac:dyDescent="0.25"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</row>
    <row r="168" spans="11:22" x14ac:dyDescent="0.25"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</row>
    <row r="169" spans="11:22" x14ac:dyDescent="0.25"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</row>
    <row r="170" spans="11:22" x14ac:dyDescent="0.25"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</row>
    <row r="171" spans="11:22" x14ac:dyDescent="0.25"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</row>
    <row r="172" spans="11:22" x14ac:dyDescent="0.25"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</row>
    <row r="173" spans="11:22" x14ac:dyDescent="0.25"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</row>
    <row r="174" spans="11:22" x14ac:dyDescent="0.25"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</row>
    <row r="175" spans="11:22" x14ac:dyDescent="0.25"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</row>
    <row r="176" spans="11:22" x14ac:dyDescent="0.25"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</row>
    <row r="177" spans="11:22" x14ac:dyDescent="0.25"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</row>
    <row r="178" spans="11:22" x14ac:dyDescent="0.25"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</row>
    <row r="179" spans="11:22" x14ac:dyDescent="0.25"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</row>
    <row r="180" spans="11:22" x14ac:dyDescent="0.25"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</row>
    <row r="181" spans="11:22" x14ac:dyDescent="0.25"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</row>
    <row r="182" spans="11:22" x14ac:dyDescent="0.25"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</row>
    <row r="183" spans="11:22" x14ac:dyDescent="0.25"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</row>
    <row r="184" spans="11:22" x14ac:dyDescent="0.25"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</row>
    <row r="185" spans="11:22" x14ac:dyDescent="0.25"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</row>
    <row r="186" spans="11:22" x14ac:dyDescent="0.25"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</row>
    <row r="187" spans="11:22" x14ac:dyDescent="0.25"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</row>
    <row r="188" spans="11:22" x14ac:dyDescent="0.25"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</row>
    <row r="189" spans="11:22" x14ac:dyDescent="0.25"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</row>
    <row r="190" spans="11:22" x14ac:dyDescent="0.25"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</row>
    <row r="191" spans="11:22" x14ac:dyDescent="0.25"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</row>
    <row r="192" spans="11:22" x14ac:dyDescent="0.25"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</row>
    <row r="193" spans="11:22" x14ac:dyDescent="0.25"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</row>
    <row r="194" spans="11:22" x14ac:dyDescent="0.25"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</row>
    <row r="195" spans="11:22" x14ac:dyDescent="0.25"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</row>
    <row r="196" spans="11:22" x14ac:dyDescent="0.25"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</row>
    <row r="197" spans="11:22" x14ac:dyDescent="0.25"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</row>
    <row r="198" spans="11:22" x14ac:dyDescent="0.25"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</row>
    <row r="199" spans="11:22" x14ac:dyDescent="0.25"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</row>
    <row r="200" spans="11:22" x14ac:dyDescent="0.25"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</row>
    <row r="201" spans="11:22" x14ac:dyDescent="0.25"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</row>
    <row r="202" spans="11:22" x14ac:dyDescent="0.25"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</row>
  </sheetData>
  <sortState ref="A83:S110">
    <sortCondition ref="A83:A110"/>
  </sortState>
  <mergeCells count="9">
    <mergeCell ref="A81:B81"/>
    <mergeCell ref="K81:R81"/>
    <mergeCell ref="T81:U81"/>
    <mergeCell ref="A1:B1"/>
    <mergeCell ref="K1:R1"/>
    <mergeCell ref="T1:U1"/>
    <mergeCell ref="A41:B41"/>
    <mergeCell ref="K41:R41"/>
    <mergeCell ref="T41:U41"/>
  </mergeCells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D125"/>
  <sheetViews>
    <sheetView topLeftCell="A67" zoomScale="70" zoomScaleNormal="70" workbookViewId="0">
      <selection activeCell="F86" sqref="F86"/>
    </sheetView>
  </sheetViews>
  <sheetFormatPr defaultColWidth="8.625" defaultRowHeight="15" x14ac:dyDescent="0.25"/>
  <cols>
    <col min="1" max="1" width="4.625" style="25" customWidth="1"/>
    <col min="2" max="2" width="20.125" style="25" customWidth="1"/>
    <col min="3" max="3" width="19.5" style="25" customWidth="1"/>
    <col min="4" max="4" width="21.625" style="25" customWidth="1"/>
    <col min="5" max="6" width="17.5" style="25" customWidth="1"/>
    <col min="7" max="8" width="17.125" style="25" bestFit="1" customWidth="1"/>
    <col min="9" max="14" width="4.625" style="25" customWidth="1"/>
    <col min="15" max="15" width="5.625" style="25" bestFit="1" customWidth="1"/>
    <col min="16" max="16384" width="8.625" style="25"/>
  </cols>
  <sheetData>
    <row r="1" spans="1:19" ht="80.099999999999994" customHeight="1" thickBot="1" x14ac:dyDescent="0.3">
      <c r="A1" s="204" t="s">
        <v>40</v>
      </c>
      <c r="B1" s="205"/>
      <c r="C1" s="45" t="s">
        <v>34</v>
      </c>
      <c r="D1" s="46" t="s">
        <v>35</v>
      </c>
      <c r="E1" s="46" t="s">
        <v>36</v>
      </c>
      <c r="F1" s="46" t="s">
        <v>37</v>
      </c>
      <c r="G1" s="46" t="s">
        <v>38</v>
      </c>
      <c r="H1" s="110" t="s">
        <v>39</v>
      </c>
      <c r="I1" s="206" t="s">
        <v>56</v>
      </c>
      <c r="J1" s="206"/>
      <c r="K1" s="206"/>
      <c r="L1" s="206"/>
      <c r="M1" s="206"/>
      <c r="N1" s="206"/>
      <c r="O1" s="20"/>
      <c r="P1" s="202" t="s">
        <v>79</v>
      </c>
      <c r="Q1" s="203"/>
      <c r="S1" s="12"/>
    </row>
    <row r="2" spans="1:19" s="52" customFormat="1" ht="24" customHeight="1" thickBot="1" x14ac:dyDescent="0.25">
      <c r="A2" s="48" t="s">
        <v>47</v>
      </c>
      <c r="B2" s="49" t="s">
        <v>26</v>
      </c>
      <c r="C2" s="75" t="s">
        <v>77</v>
      </c>
      <c r="D2" s="75" t="s">
        <v>77</v>
      </c>
      <c r="E2" s="97" t="s">
        <v>75</v>
      </c>
      <c r="F2" s="98" t="s">
        <v>77</v>
      </c>
      <c r="G2" s="99" t="s">
        <v>78</v>
      </c>
      <c r="H2" s="50" t="s">
        <v>76</v>
      </c>
      <c r="I2" s="51" t="s">
        <v>58</v>
      </c>
      <c r="J2" s="51" t="s">
        <v>59</v>
      </c>
      <c r="K2" s="51" t="s">
        <v>60</v>
      </c>
      <c r="L2" s="51" t="s">
        <v>61</v>
      </c>
      <c r="M2" s="51" t="s">
        <v>64</v>
      </c>
      <c r="N2" s="51" t="s">
        <v>65</v>
      </c>
      <c r="O2" s="109"/>
      <c r="P2" s="115" t="s">
        <v>62</v>
      </c>
      <c r="Q2" s="116" t="s">
        <v>57</v>
      </c>
      <c r="S2" s="117"/>
    </row>
    <row r="3" spans="1:19" x14ac:dyDescent="0.25">
      <c r="A3" s="53">
        <v>1</v>
      </c>
      <c r="B3" s="54" t="s">
        <v>70</v>
      </c>
      <c r="C3" s="95">
        <v>57.2</v>
      </c>
      <c r="D3" s="95">
        <v>58.9250395740115</v>
      </c>
      <c r="E3" s="6">
        <v>84.073107049608353</v>
      </c>
      <c r="F3" s="6">
        <v>64</v>
      </c>
      <c r="G3" s="8">
        <v>62.81481481481481</v>
      </c>
      <c r="H3" s="102">
        <v>53.928112184359399</v>
      </c>
      <c r="I3" s="55">
        <v>33.333333333333329</v>
      </c>
      <c r="J3" s="55">
        <v>23.333333333333332</v>
      </c>
      <c r="K3" s="55">
        <v>16.666666666666664</v>
      </c>
      <c r="L3" s="55">
        <v>6.666666666666667</v>
      </c>
      <c r="M3" s="55">
        <v>13.333333333333334</v>
      </c>
      <c r="N3" s="55">
        <v>6.666666666666667</v>
      </c>
      <c r="O3" s="56">
        <f t="shared" ref="O3:O30" si="0">SUM(I3:N3)</f>
        <v>99.999999999999986</v>
      </c>
      <c r="P3" s="118">
        <f>((C3*I3)+(D3*J3)+(E3*K3)+(F3*L3)+(G3*M3)+(H3*N3))/(SUM(I3,J3,K3,L3,M3,N3))</f>
        <v>63.06520986313668</v>
      </c>
      <c r="Q3" s="24">
        <f t="shared" ref="Q3:Q30" si="1">RANK(P3,P$3:P$30)</f>
        <v>5</v>
      </c>
      <c r="S3" s="119"/>
    </row>
    <row r="4" spans="1:19" x14ac:dyDescent="0.25">
      <c r="A4" s="57">
        <v>2</v>
      </c>
      <c r="B4" s="58" t="s">
        <v>17</v>
      </c>
      <c r="C4" s="96">
        <v>46.6</v>
      </c>
      <c r="D4" s="96">
        <v>66.294841295835568</v>
      </c>
      <c r="E4" s="7">
        <v>66.497461928934015</v>
      </c>
      <c r="F4" s="7">
        <v>22</v>
      </c>
      <c r="G4" s="9">
        <v>47.740440324449594</v>
      </c>
      <c r="H4" s="103">
        <v>69.438830469071917</v>
      </c>
      <c r="I4" s="55">
        <v>33.333333333333329</v>
      </c>
      <c r="J4" s="55">
        <v>23.333333333333332</v>
      </c>
      <c r="K4" s="55">
        <v>16.666666666666664</v>
      </c>
      <c r="L4" s="55">
        <v>6.666666666666667</v>
      </c>
      <c r="M4" s="55">
        <v>13.333333333333334</v>
      </c>
      <c r="N4" s="55">
        <v>6.666666666666667</v>
      </c>
      <c r="O4" s="56">
        <f t="shared" si="0"/>
        <v>99.999999999999986</v>
      </c>
      <c r="P4" s="118">
        <f t="shared" ref="P4:P30" si="2">((C4*I4)+(D4*J4)+(E4*K4)+(F4*L4)+(G4*M4)+(H4*N4))/(SUM(I4,J4,K4,L4,M4,N4))</f>
        <v>54.546354031715381</v>
      </c>
      <c r="Q4" s="24">
        <f t="shared" si="1"/>
        <v>15</v>
      </c>
      <c r="S4" s="119"/>
    </row>
    <row r="5" spans="1:19" x14ac:dyDescent="0.25">
      <c r="A5" s="57">
        <v>3</v>
      </c>
      <c r="B5" s="58" t="s">
        <v>18</v>
      </c>
      <c r="C5" s="96">
        <v>52.400000000000006</v>
      </c>
      <c r="D5" s="96">
        <v>56.622491730296844</v>
      </c>
      <c r="E5" s="7">
        <v>71.84210526315789</v>
      </c>
      <c r="F5" s="7">
        <v>47</v>
      </c>
      <c r="G5" s="9">
        <v>42.654639175257735</v>
      </c>
      <c r="H5" s="103">
        <v>85.452586291558745</v>
      </c>
      <c r="I5" s="55">
        <v>33.333333333333329</v>
      </c>
      <c r="J5" s="55">
        <v>23.333333333333332</v>
      </c>
      <c r="K5" s="55">
        <v>16.666666666666664</v>
      </c>
      <c r="L5" s="55">
        <v>6.666666666666667</v>
      </c>
      <c r="M5" s="55">
        <v>13.333333333333334</v>
      </c>
      <c r="N5" s="55">
        <v>6.666666666666667</v>
      </c>
      <c r="O5" s="56">
        <f t="shared" si="0"/>
        <v>99.999999999999986</v>
      </c>
      <c r="P5" s="118">
        <f t="shared" si="2"/>
        <v>57.169723257067197</v>
      </c>
      <c r="Q5" s="24">
        <f t="shared" si="1"/>
        <v>14</v>
      </c>
      <c r="S5" s="119"/>
    </row>
    <row r="6" spans="1:19" x14ac:dyDescent="0.25">
      <c r="A6" s="57">
        <v>4</v>
      </c>
      <c r="B6" s="58" t="s">
        <v>19</v>
      </c>
      <c r="C6" s="96">
        <v>55.600000000000009</v>
      </c>
      <c r="D6" s="96">
        <v>61.591665475916017</v>
      </c>
      <c r="E6" s="7">
        <v>87.5</v>
      </c>
      <c r="F6" s="7">
        <v>82</v>
      </c>
      <c r="G6" s="9">
        <v>66.488413547237073</v>
      </c>
      <c r="H6" s="103">
        <v>68.584521775114368</v>
      </c>
      <c r="I6" s="55">
        <v>33.333333333333329</v>
      </c>
      <c r="J6" s="55">
        <v>23.333333333333332</v>
      </c>
      <c r="K6" s="55">
        <v>16.666666666666664</v>
      </c>
      <c r="L6" s="55">
        <v>6.666666666666667</v>
      </c>
      <c r="M6" s="55">
        <v>13.333333333333334</v>
      </c>
      <c r="N6" s="55">
        <v>6.666666666666667</v>
      </c>
      <c r="O6" s="56">
        <f t="shared" si="0"/>
        <v>99.999999999999986</v>
      </c>
      <c r="P6" s="118">
        <f t="shared" si="2"/>
        <v>66.392145202352992</v>
      </c>
      <c r="Q6" s="24">
        <f t="shared" si="1"/>
        <v>2</v>
      </c>
      <c r="S6" s="119"/>
    </row>
    <row r="7" spans="1:19" x14ac:dyDescent="0.25">
      <c r="A7" s="57">
        <v>5</v>
      </c>
      <c r="B7" s="58" t="s">
        <v>16</v>
      </c>
      <c r="C7" s="96">
        <v>56.399999999999991</v>
      </c>
      <c r="D7" s="96">
        <v>42.335436003467656</v>
      </c>
      <c r="E7" s="7">
        <v>80.060882800608823</v>
      </c>
      <c r="F7" s="7">
        <v>60</v>
      </c>
      <c r="G7" s="9">
        <v>44.205298013245034</v>
      </c>
      <c r="H7" s="103">
        <v>83.020556985117537</v>
      </c>
      <c r="I7" s="55">
        <v>33.333333333333329</v>
      </c>
      <c r="J7" s="55">
        <v>23.333333333333332</v>
      </c>
      <c r="K7" s="55">
        <v>16.666666666666664</v>
      </c>
      <c r="L7" s="55">
        <v>6.666666666666667</v>
      </c>
      <c r="M7" s="55">
        <v>13.333333333333334</v>
      </c>
      <c r="N7" s="55">
        <v>6.666666666666667</v>
      </c>
      <c r="O7" s="56">
        <f t="shared" si="0"/>
        <v>99.999999999999986</v>
      </c>
      <c r="P7" s="118">
        <f t="shared" si="2"/>
        <v>57.450492401684443</v>
      </c>
      <c r="Q7" s="24">
        <f t="shared" si="1"/>
        <v>13</v>
      </c>
      <c r="S7" s="119"/>
    </row>
    <row r="8" spans="1:19" x14ac:dyDescent="0.25">
      <c r="A8" s="57">
        <v>6</v>
      </c>
      <c r="B8" s="58" t="s">
        <v>20</v>
      </c>
      <c r="C8" s="96">
        <v>51.800000000000004</v>
      </c>
      <c r="D8" s="96">
        <v>38.450361854578318</v>
      </c>
      <c r="E8" s="7">
        <v>63.58839050131926</v>
      </c>
      <c r="F8" s="7">
        <v>55</v>
      </c>
      <c r="G8" s="9">
        <v>32.855280312907432</v>
      </c>
      <c r="H8" s="103">
        <v>81.242156823057925</v>
      </c>
      <c r="I8" s="55">
        <v>33.333333333333329</v>
      </c>
      <c r="J8" s="55">
        <v>23.333333333333332</v>
      </c>
      <c r="K8" s="55">
        <v>16.666666666666664</v>
      </c>
      <c r="L8" s="55">
        <v>6.666666666666667</v>
      </c>
      <c r="M8" s="55">
        <v>13.333333333333334</v>
      </c>
      <c r="N8" s="55">
        <v>6.666666666666667</v>
      </c>
      <c r="O8" s="56">
        <f t="shared" si="0"/>
        <v>99.999999999999986</v>
      </c>
      <c r="P8" s="118">
        <f t="shared" si="2"/>
        <v>50.299997346213004</v>
      </c>
      <c r="Q8" s="24">
        <f t="shared" si="1"/>
        <v>22</v>
      </c>
      <c r="S8" s="119"/>
    </row>
    <row r="9" spans="1:19" x14ac:dyDescent="0.25">
      <c r="A9" s="57">
        <v>7</v>
      </c>
      <c r="B9" s="58" t="s">
        <v>21</v>
      </c>
      <c r="C9" s="96">
        <v>56.8</v>
      </c>
      <c r="D9" s="96">
        <v>63.536992679463395</v>
      </c>
      <c r="E9" s="7">
        <v>83.07692307692308</v>
      </c>
      <c r="F9" s="7">
        <v>45</v>
      </c>
      <c r="G9" s="9">
        <v>55.196629213483149</v>
      </c>
      <c r="H9" s="103">
        <v>52.343161402940133</v>
      </c>
      <c r="I9" s="55">
        <v>33.333333333333329</v>
      </c>
      <c r="J9" s="55">
        <v>23.333333333333332</v>
      </c>
      <c r="K9" s="55">
        <v>16.666666666666664</v>
      </c>
      <c r="L9" s="55">
        <v>6.666666666666667</v>
      </c>
      <c r="M9" s="55">
        <v>13.333333333333334</v>
      </c>
      <c r="N9" s="55">
        <v>6.666666666666667</v>
      </c>
      <c r="O9" s="56">
        <f t="shared" si="0"/>
        <v>99.999999999999986</v>
      </c>
      <c r="P9" s="118">
        <f t="shared" si="2"/>
        <v>61.453880126689064</v>
      </c>
      <c r="Q9" s="24">
        <f t="shared" si="1"/>
        <v>9</v>
      </c>
      <c r="S9" s="119"/>
    </row>
    <row r="10" spans="1:19" x14ac:dyDescent="0.25">
      <c r="A10" s="57">
        <v>8</v>
      </c>
      <c r="B10" s="58" t="s">
        <v>22</v>
      </c>
      <c r="C10" s="96">
        <v>57.4</v>
      </c>
      <c r="D10" s="96">
        <v>47.863793519025116</v>
      </c>
      <c r="E10" s="7">
        <v>64.301552106430165</v>
      </c>
      <c r="F10" s="7">
        <v>24</v>
      </c>
      <c r="G10" s="9">
        <v>27.016129032258064</v>
      </c>
      <c r="H10" s="103">
        <v>41.30224042693326</v>
      </c>
      <c r="I10" s="55">
        <v>33.333333333333329</v>
      </c>
      <c r="J10" s="55">
        <v>23.333333333333332</v>
      </c>
      <c r="K10" s="55">
        <v>16.666666666666664</v>
      </c>
      <c r="L10" s="55">
        <v>6.666666666666667</v>
      </c>
      <c r="M10" s="55">
        <v>13.333333333333334</v>
      </c>
      <c r="N10" s="55">
        <v>6.666666666666667</v>
      </c>
      <c r="O10" s="56">
        <f t="shared" si="0"/>
        <v>99.999999999999986</v>
      </c>
      <c r="P10" s="118">
        <f t="shared" si="2"/>
        <v>48.974110404940852</v>
      </c>
      <c r="Q10" s="24">
        <f t="shared" si="1"/>
        <v>27</v>
      </c>
      <c r="S10" s="119"/>
    </row>
    <row r="11" spans="1:19" x14ac:dyDescent="0.25">
      <c r="A11" s="57">
        <v>9</v>
      </c>
      <c r="B11" s="58" t="s">
        <v>23</v>
      </c>
      <c r="C11" s="96">
        <v>60.199999999999996</v>
      </c>
      <c r="D11" s="96">
        <v>52.791217172931511</v>
      </c>
      <c r="E11" s="7">
        <v>74.151436031331599</v>
      </c>
      <c r="F11" s="7">
        <v>38</v>
      </c>
      <c r="G11" s="9">
        <v>68.796433878157501</v>
      </c>
      <c r="H11" s="103">
        <v>32.363545228484291</v>
      </c>
      <c r="I11" s="55">
        <v>33.333333333333329</v>
      </c>
      <c r="J11" s="55">
        <v>23.333333333333332</v>
      </c>
      <c r="K11" s="55">
        <v>16.666666666666664</v>
      </c>
      <c r="L11" s="55">
        <v>6.666666666666667</v>
      </c>
      <c r="M11" s="55">
        <v>13.333333333333334</v>
      </c>
      <c r="N11" s="55">
        <v>6.666666666666667</v>
      </c>
      <c r="O11" s="56">
        <f t="shared" si="0"/>
        <v>99.999999999999986</v>
      </c>
      <c r="P11" s="118">
        <f t="shared" si="2"/>
        <v>58.606950877892565</v>
      </c>
      <c r="Q11" s="24">
        <f t="shared" si="1"/>
        <v>12</v>
      </c>
      <c r="S11" s="119"/>
    </row>
    <row r="12" spans="1:19" x14ac:dyDescent="0.25">
      <c r="A12" s="57">
        <v>10</v>
      </c>
      <c r="B12" s="58" t="s">
        <v>24</v>
      </c>
      <c r="C12" s="96">
        <v>60.6</v>
      </c>
      <c r="D12" s="96">
        <v>54.231534604619348</v>
      </c>
      <c r="E12" s="7">
        <v>76.241900647948171</v>
      </c>
      <c r="F12" s="7">
        <v>60</v>
      </c>
      <c r="G12" s="9">
        <v>61.281337047353759</v>
      </c>
      <c r="H12" s="103">
        <v>59.283654865050842</v>
      </c>
      <c r="I12" s="55">
        <v>33.333333333333329</v>
      </c>
      <c r="J12" s="55">
        <v>23.333333333333332</v>
      </c>
      <c r="K12" s="55">
        <v>16.666666666666664</v>
      </c>
      <c r="L12" s="55">
        <v>6.666666666666667</v>
      </c>
      <c r="M12" s="55">
        <v>13.333333333333334</v>
      </c>
      <c r="N12" s="55">
        <v>6.666666666666667</v>
      </c>
      <c r="O12" s="56">
        <f t="shared" si="0"/>
        <v>99.999999999999986</v>
      </c>
      <c r="P12" s="118">
        <f t="shared" si="2"/>
        <v>61.684096779719773</v>
      </c>
      <c r="Q12" s="24">
        <f t="shared" si="1"/>
        <v>8</v>
      </c>
      <c r="S12" s="119"/>
    </row>
    <row r="13" spans="1:19" x14ac:dyDescent="0.25">
      <c r="A13" s="57">
        <v>11</v>
      </c>
      <c r="B13" s="58" t="s">
        <v>54</v>
      </c>
      <c r="C13" s="96">
        <v>50.8</v>
      </c>
      <c r="D13" s="96">
        <v>42.822893375548851</v>
      </c>
      <c r="E13" s="7">
        <v>54.636591478696737</v>
      </c>
      <c r="F13" s="7">
        <v>32</v>
      </c>
      <c r="G13" s="9">
        <v>53.687821612349914</v>
      </c>
      <c r="H13" s="103">
        <v>63.093118472706458</v>
      </c>
      <c r="I13" s="55">
        <v>33.333333333333329</v>
      </c>
      <c r="J13" s="55">
        <v>23.333333333333332</v>
      </c>
      <c r="K13" s="55">
        <v>16.666666666666664</v>
      </c>
      <c r="L13" s="55">
        <v>6.666666666666667</v>
      </c>
      <c r="M13" s="55">
        <v>13.333333333333334</v>
      </c>
      <c r="N13" s="55">
        <v>6.666666666666667</v>
      </c>
      <c r="O13" s="56">
        <f t="shared" si="0"/>
        <v>99.999999999999986</v>
      </c>
      <c r="P13" s="118">
        <f t="shared" si="2"/>
        <v>49.529357813904603</v>
      </c>
      <c r="Q13" s="24">
        <f t="shared" si="1"/>
        <v>24</v>
      </c>
      <c r="S13" s="119"/>
    </row>
    <row r="14" spans="1:19" x14ac:dyDescent="0.25">
      <c r="A14" s="57">
        <v>12</v>
      </c>
      <c r="B14" s="58" t="s">
        <v>25</v>
      </c>
      <c r="C14" s="96">
        <v>59.8</v>
      </c>
      <c r="D14" s="96">
        <v>45.822201932292636</v>
      </c>
      <c r="E14" s="7">
        <v>64.776839565741867</v>
      </c>
      <c r="F14" s="7">
        <v>32</v>
      </c>
      <c r="G14" s="9">
        <v>59.436619718309856</v>
      </c>
      <c r="H14" s="103">
        <v>37.706988221222751</v>
      </c>
      <c r="I14" s="55">
        <v>33.333333333333329</v>
      </c>
      <c r="J14" s="55">
        <v>23.333333333333332</v>
      </c>
      <c r="K14" s="55">
        <v>16.666666666666664</v>
      </c>
      <c r="L14" s="55">
        <v>6.666666666666667</v>
      </c>
      <c r="M14" s="55">
        <v>13.333333333333334</v>
      </c>
      <c r="N14" s="55">
        <v>6.666666666666667</v>
      </c>
      <c r="O14" s="56">
        <f t="shared" si="0"/>
        <v>99.999999999999986</v>
      </c>
      <c r="P14" s="118">
        <f t="shared" si="2"/>
        <v>53.993335555681419</v>
      </c>
      <c r="Q14" s="24">
        <f t="shared" si="1"/>
        <v>17</v>
      </c>
      <c r="S14" s="119"/>
    </row>
    <row r="15" spans="1:19" x14ac:dyDescent="0.25">
      <c r="A15" s="57">
        <v>13</v>
      </c>
      <c r="B15" s="58" t="s">
        <v>0</v>
      </c>
      <c r="C15" s="96">
        <v>57.600000000000009</v>
      </c>
      <c r="D15" s="96">
        <v>54.930407175106559</v>
      </c>
      <c r="E15" s="7">
        <v>61.230769230769234</v>
      </c>
      <c r="F15" s="7">
        <v>24</v>
      </c>
      <c r="G15" s="9">
        <v>38.787878787878789</v>
      </c>
      <c r="H15" s="103">
        <v>51.133310893629456</v>
      </c>
      <c r="I15" s="55">
        <v>33.333333333333329</v>
      </c>
      <c r="J15" s="55">
        <v>23.333333333333332</v>
      </c>
      <c r="K15" s="55">
        <v>16.666666666666664</v>
      </c>
      <c r="L15" s="55">
        <v>6.666666666666667</v>
      </c>
      <c r="M15" s="55">
        <v>13.333333333333334</v>
      </c>
      <c r="N15" s="55">
        <v>6.666666666666667</v>
      </c>
      <c r="O15" s="56">
        <f t="shared" si="0"/>
        <v>99.999999999999986</v>
      </c>
      <c r="P15" s="118">
        <f t="shared" si="2"/>
        <v>52.40282777727888</v>
      </c>
      <c r="Q15" s="24">
        <f t="shared" si="1"/>
        <v>18</v>
      </c>
      <c r="S15" s="119"/>
    </row>
    <row r="16" spans="1:19" x14ac:dyDescent="0.25">
      <c r="A16" s="57">
        <v>14</v>
      </c>
      <c r="B16" s="58" t="s">
        <v>1</v>
      </c>
      <c r="C16" s="96">
        <v>48.2</v>
      </c>
      <c r="D16" s="96">
        <v>35.193219028565174</v>
      </c>
      <c r="E16" s="7">
        <v>68.261964735516372</v>
      </c>
      <c r="F16" s="7">
        <v>42</v>
      </c>
      <c r="G16" s="9">
        <v>38.880000000000003</v>
      </c>
      <c r="H16" s="103">
        <v>84.306221760288054</v>
      </c>
      <c r="I16" s="55">
        <v>33.333333333333329</v>
      </c>
      <c r="J16" s="55">
        <v>23.333333333333332</v>
      </c>
      <c r="K16" s="55">
        <v>16.666666666666664</v>
      </c>
      <c r="L16" s="55">
        <v>6.666666666666667</v>
      </c>
      <c r="M16" s="55">
        <v>13.333333333333334</v>
      </c>
      <c r="N16" s="55">
        <v>6.666666666666667</v>
      </c>
      <c r="O16" s="56">
        <f t="shared" si="0"/>
        <v>99.999999999999986</v>
      </c>
      <c r="P16" s="118">
        <f t="shared" si="2"/>
        <v>49.259826679937142</v>
      </c>
      <c r="Q16" s="24">
        <f t="shared" si="1"/>
        <v>26</v>
      </c>
      <c r="S16" s="119"/>
    </row>
    <row r="17" spans="1:19" x14ac:dyDescent="0.25">
      <c r="A17" s="57">
        <v>15</v>
      </c>
      <c r="B17" s="58" t="s">
        <v>2</v>
      </c>
      <c r="C17" s="96">
        <v>49.2</v>
      </c>
      <c r="D17" s="96">
        <v>47.380227983987105</v>
      </c>
      <c r="E17" s="7">
        <v>63.129973474801062</v>
      </c>
      <c r="F17" s="7">
        <v>35</v>
      </c>
      <c r="G17" s="9">
        <v>25.408805031446541</v>
      </c>
      <c r="H17" s="103">
        <v>83.996438057513089</v>
      </c>
      <c r="I17" s="55">
        <v>33.333333333333329</v>
      </c>
      <c r="J17" s="55">
        <v>23.333333333333332</v>
      </c>
      <c r="K17" s="55">
        <v>16.666666666666664</v>
      </c>
      <c r="L17" s="55">
        <v>6.666666666666667</v>
      </c>
      <c r="M17" s="55">
        <v>13.333333333333334</v>
      </c>
      <c r="N17" s="55">
        <v>6.666666666666667</v>
      </c>
      <c r="O17" s="56">
        <f t="shared" si="0"/>
        <v>99.999999999999986</v>
      </c>
      <c r="P17" s="118">
        <f t="shared" si="2"/>
        <v>49.29798531675759</v>
      </c>
      <c r="Q17" s="24">
        <f t="shared" si="1"/>
        <v>25</v>
      </c>
      <c r="S17" s="119"/>
    </row>
    <row r="18" spans="1:19" x14ac:dyDescent="0.25">
      <c r="A18" s="57">
        <v>16</v>
      </c>
      <c r="B18" s="58" t="s">
        <v>3</v>
      </c>
      <c r="C18" s="96">
        <v>58.20000000000001</v>
      </c>
      <c r="D18" s="96">
        <v>57.654181218187844</v>
      </c>
      <c r="E18" s="7">
        <v>80.674846625766875</v>
      </c>
      <c r="F18" s="7">
        <v>83</v>
      </c>
      <c r="G18" s="9">
        <v>56.935817805383024</v>
      </c>
      <c r="H18" s="103">
        <v>68.44004962965748</v>
      </c>
      <c r="I18" s="55">
        <v>33.333333333333329</v>
      </c>
      <c r="J18" s="55">
        <v>23.333333333333332</v>
      </c>
      <c r="K18" s="55">
        <v>16.666666666666664</v>
      </c>
      <c r="L18" s="55">
        <v>6.666666666666667</v>
      </c>
      <c r="M18" s="55">
        <v>13.333333333333334</v>
      </c>
      <c r="N18" s="55">
        <v>6.666666666666667</v>
      </c>
      <c r="O18" s="56">
        <f t="shared" si="0"/>
        <v>99.999999999999986</v>
      </c>
      <c r="P18" s="118">
        <f t="shared" si="2"/>
        <v>63.985895737899881</v>
      </c>
      <c r="Q18" s="24">
        <f t="shared" si="1"/>
        <v>3</v>
      </c>
      <c r="S18" s="119"/>
    </row>
    <row r="19" spans="1:19" x14ac:dyDescent="0.25">
      <c r="A19" s="57">
        <v>17</v>
      </c>
      <c r="B19" s="58" t="s">
        <v>4</v>
      </c>
      <c r="C19" s="96">
        <v>48</v>
      </c>
      <c r="D19" s="96">
        <v>47.068731710160847</v>
      </c>
      <c r="E19" s="7">
        <v>79.901960784313729</v>
      </c>
      <c r="F19" s="7">
        <v>43</v>
      </c>
      <c r="G19" s="9">
        <v>17.274167987321711</v>
      </c>
      <c r="H19" s="103">
        <v>70.190787455211719</v>
      </c>
      <c r="I19" s="55">
        <v>33.333333333333329</v>
      </c>
      <c r="J19" s="55">
        <v>23.333333333333332</v>
      </c>
      <c r="K19" s="55">
        <v>16.666666666666664</v>
      </c>
      <c r="L19" s="55">
        <v>6.666666666666667</v>
      </c>
      <c r="M19" s="55">
        <v>13.333333333333334</v>
      </c>
      <c r="N19" s="55">
        <v>6.666666666666667</v>
      </c>
      <c r="O19" s="56">
        <f t="shared" si="0"/>
        <v>99.999999999999986</v>
      </c>
      <c r="P19" s="118">
        <f t="shared" si="2"/>
        <v>50.14897242508016</v>
      </c>
      <c r="Q19" s="24">
        <f t="shared" si="1"/>
        <v>23</v>
      </c>
      <c r="S19" s="119"/>
    </row>
    <row r="20" spans="1:19" x14ac:dyDescent="0.25">
      <c r="A20" s="57">
        <v>18</v>
      </c>
      <c r="B20" s="58" t="s">
        <v>5</v>
      </c>
      <c r="C20" s="96">
        <v>57.999999999999993</v>
      </c>
      <c r="D20" s="96">
        <v>74.161866379847538</v>
      </c>
      <c r="E20" s="7">
        <v>69.849246231155774</v>
      </c>
      <c r="F20" s="7">
        <v>44</v>
      </c>
      <c r="G20" s="175"/>
      <c r="H20" s="103">
        <v>22.654158041665877</v>
      </c>
      <c r="I20" s="55">
        <v>33.333333333333329</v>
      </c>
      <c r="J20" s="55">
        <v>23.333333333333332</v>
      </c>
      <c r="K20" s="55">
        <v>16.666666666666664</v>
      </c>
      <c r="L20" s="55">
        <v>6.666666666666667</v>
      </c>
      <c r="M20" s="174">
        <v>0</v>
      </c>
      <c r="N20" s="55">
        <v>6.666666666666667</v>
      </c>
      <c r="O20" s="56">
        <f t="shared" si="0"/>
        <v>86.666666666666657</v>
      </c>
      <c r="P20" s="118">
        <f t="shared" si="2"/>
        <v>60.8341389191555</v>
      </c>
      <c r="Q20" s="24">
        <f t="shared" si="1"/>
        <v>10</v>
      </c>
      <c r="S20" s="119"/>
    </row>
    <row r="21" spans="1:19" x14ac:dyDescent="0.25">
      <c r="A21" s="57">
        <v>19</v>
      </c>
      <c r="B21" s="58" t="s">
        <v>6</v>
      </c>
      <c r="C21" s="96">
        <v>57.4</v>
      </c>
      <c r="D21" s="96">
        <v>53.683466117671465</v>
      </c>
      <c r="E21" s="7">
        <v>83.464566929133852</v>
      </c>
      <c r="F21" s="7">
        <v>81</v>
      </c>
      <c r="G21" s="9">
        <v>65.423242467718794</v>
      </c>
      <c r="H21" s="103">
        <v>61.561725117333985</v>
      </c>
      <c r="I21" s="55">
        <v>33.333333333333329</v>
      </c>
      <c r="J21" s="55">
        <v>23.333333333333332</v>
      </c>
      <c r="K21" s="55">
        <v>16.666666666666664</v>
      </c>
      <c r="L21" s="55">
        <v>6.666666666666667</v>
      </c>
      <c r="M21" s="55">
        <v>13.333333333333334</v>
      </c>
      <c r="N21" s="55">
        <v>6.666666666666667</v>
      </c>
      <c r="O21" s="56">
        <f t="shared" si="0"/>
        <v>99.999999999999986</v>
      </c>
      <c r="P21" s="118">
        <f t="shared" si="2"/>
        <v>63.797450585830433</v>
      </c>
      <c r="Q21" s="24">
        <f t="shared" si="1"/>
        <v>4</v>
      </c>
      <c r="S21" s="119"/>
    </row>
    <row r="22" spans="1:19" ht="14.25" customHeight="1" x14ac:dyDescent="0.25">
      <c r="A22" s="57">
        <v>20</v>
      </c>
      <c r="B22" s="58" t="s">
        <v>7</v>
      </c>
      <c r="C22" s="96">
        <v>57.4</v>
      </c>
      <c r="D22" s="96">
        <v>45.724520311649954</v>
      </c>
      <c r="E22" s="7">
        <v>84.862385321100916</v>
      </c>
      <c r="F22" s="7">
        <v>49</v>
      </c>
      <c r="G22" s="9">
        <v>56.556082148499208</v>
      </c>
      <c r="H22" s="103">
        <v>72.226148710334641</v>
      </c>
      <c r="I22" s="55">
        <v>33.333333333333329</v>
      </c>
      <c r="J22" s="55">
        <v>23.333333333333332</v>
      </c>
      <c r="K22" s="55">
        <v>16.666666666666664</v>
      </c>
      <c r="L22" s="55">
        <v>6.666666666666667</v>
      </c>
      <c r="M22" s="55">
        <v>13.333333333333334</v>
      </c>
      <c r="N22" s="55">
        <v>6.666666666666667</v>
      </c>
      <c r="O22" s="56">
        <f t="shared" si="0"/>
        <v>99.999999999999986</v>
      </c>
      <c r="P22" s="118">
        <f t="shared" si="2"/>
        <v>59.568673160057351</v>
      </c>
      <c r="Q22" s="24">
        <f t="shared" si="1"/>
        <v>11</v>
      </c>
      <c r="S22" s="119"/>
    </row>
    <row r="23" spans="1:19" x14ac:dyDescent="0.25">
      <c r="A23" s="57">
        <v>21</v>
      </c>
      <c r="B23" s="58" t="s">
        <v>8</v>
      </c>
      <c r="C23" s="96">
        <v>52</v>
      </c>
      <c r="D23" s="96">
        <v>50.138220984963283</v>
      </c>
      <c r="E23" s="7">
        <v>65.745856353591165</v>
      </c>
      <c r="F23" s="7">
        <v>31</v>
      </c>
      <c r="G23" s="9">
        <v>33.680555555555557</v>
      </c>
      <c r="H23" s="103">
        <v>78.326356991323735</v>
      </c>
      <c r="I23" s="55">
        <v>33.333333333333329</v>
      </c>
      <c r="J23" s="55">
        <v>23.333333333333332</v>
      </c>
      <c r="K23" s="55">
        <v>16.666666666666664</v>
      </c>
      <c r="L23" s="55">
        <v>6.666666666666667</v>
      </c>
      <c r="M23" s="55">
        <v>13.333333333333334</v>
      </c>
      <c r="N23" s="55">
        <v>6.666666666666667</v>
      </c>
      <c r="O23" s="56">
        <f t="shared" si="0"/>
        <v>99.999999999999986</v>
      </c>
      <c r="P23" s="118">
        <f t="shared" si="2"/>
        <v>51.769058828918958</v>
      </c>
      <c r="Q23" s="24">
        <f t="shared" si="1"/>
        <v>20</v>
      </c>
      <c r="S23" s="119"/>
    </row>
    <row r="24" spans="1:19" x14ac:dyDescent="0.25">
      <c r="A24" s="57">
        <v>22</v>
      </c>
      <c r="B24" s="58" t="s">
        <v>9</v>
      </c>
      <c r="C24" s="96">
        <v>57.2</v>
      </c>
      <c r="D24" s="96">
        <v>38.624229062740568</v>
      </c>
      <c r="E24" s="7">
        <v>68.160377358490564</v>
      </c>
      <c r="F24" s="7">
        <v>27</v>
      </c>
      <c r="G24" s="9">
        <v>72.58064516129032</v>
      </c>
      <c r="H24" s="103">
        <v>18.136131193792981</v>
      </c>
      <c r="I24" s="55">
        <v>33.333333333333329</v>
      </c>
      <c r="J24" s="55">
        <v>23.333333333333332</v>
      </c>
      <c r="K24" s="55">
        <v>16.666666666666664</v>
      </c>
      <c r="L24" s="55">
        <v>6.666666666666667</v>
      </c>
      <c r="M24" s="55">
        <v>13.333333333333334</v>
      </c>
      <c r="N24" s="55">
        <v>6.666666666666667</v>
      </c>
      <c r="O24" s="56">
        <f t="shared" si="0"/>
        <v>99.999999999999986</v>
      </c>
      <c r="P24" s="118">
        <f t="shared" si="2"/>
        <v>52.125544442146136</v>
      </c>
      <c r="Q24" s="24">
        <f t="shared" si="1"/>
        <v>19</v>
      </c>
      <c r="S24" s="119"/>
    </row>
    <row r="25" spans="1:19" x14ac:dyDescent="0.25">
      <c r="A25" s="57">
        <v>23</v>
      </c>
      <c r="B25" s="58" t="s">
        <v>10</v>
      </c>
      <c r="C25" s="96">
        <v>47.8</v>
      </c>
      <c r="D25" s="96">
        <v>44.723870879032496</v>
      </c>
      <c r="E25" s="7">
        <v>54.120879120879117</v>
      </c>
      <c r="F25" s="7">
        <v>16</v>
      </c>
      <c r="G25" s="9">
        <v>25</v>
      </c>
      <c r="H25" s="103">
        <v>51.780881796632492</v>
      </c>
      <c r="I25" s="55">
        <v>33.333333333333329</v>
      </c>
      <c r="J25" s="55">
        <v>23.333333333333332</v>
      </c>
      <c r="K25" s="55">
        <v>16.666666666666664</v>
      </c>
      <c r="L25" s="55">
        <v>6.666666666666667</v>
      </c>
      <c r="M25" s="55">
        <v>13.333333333333334</v>
      </c>
      <c r="N25" s="55">
        <v>6.666666666666667</v>
      </c>
      <c r="O25" s="56">
        <f t="shared" si="0"/>
        <v>99.999999999999986</v>
      </c>
      <c r="P25" s="118">
        <f t="shared" si="2"/>
        <v>43.241108511696275</v>
      </c>
      <c r="Q25" s="24">
        <f t="shared" si="1"/>
        <v>28</v>
      </c>
      <c r="S25" s="119"/>
    </row>
    <row r="26" spans="1:19" x14ac:dyDescent="0.25">
      <c r="A26" s="57">
        <v>24</v>
      </c>
      <c r="B26" s="58" t="s">
        <v>11</v>
      </c>
      <c r="C26" s="96">
        <v>56.2</v>
      </c>
      <c r="D26" s="96">
        <v>48.023347587754401</v>
      </c>
      <c r="E26" s="7">
        <v>70.649350649350652</v>
      </c>
      <c r="F26" s="7">
        <v>33</v>
      </c>
      <c r="G26" s="9">
        <v>42.79475982532751</v>
      </c>
      <c r="H26" s="103">
        <v>72.268645252974139</v>
      </c>
      <c r="I26" s="55">
        <v>33.333333333333329</v>
      </c>
      <c r="J26" s="55">
        <v>23.333333333333332</v>
      </c>
      <c r="K26" s="55">
        <v>16.666666666666664</v>
      </c>
      <c r="L26" s="55">
        <v>6.666666666666667</v>
      </c>
      <c r="M26" s="55">
        <v>13.333333333333334</v>
      </c>
      <c r="N26" s="55">
        <v>6.666666666666667</v>
      </c>
      <c r="O26" s="56">
        <f t="shared" si="0"/>
        <v>99.999999999999986</v>
      </c>
      <c r="P26" s="118">
        <f t="shared" si="2"/>
        <v>54.437550538943086</v>
      </c>
      <c r="Q26" s="24">
        <f t="shared" si="1"/>
        <v>16</v>
      </c>
      <c r="S26" s="119"/>
    </row>
    <row r="27" spans="1:19" x14ac:dyDescent="0.25">
      <c r="A27" s="57">
        <v>25</v>
      </c>
      <c r="B27" s="58" t="s">
        <v>12</v>
      </c>
      <c r="C27" s="96">
        <v>50</v>
      </c>
      <c r="D27" s="96">
        <v>33.633332007227487</v>
      </c>
      <c r="E27" s="7">
        <v>73.728813559322035</v>
      </c>
      <c r="F27" s="7">
        <v>43</v>
      </c>
      <c r="G27" s="9">
        <v>48.581560283687942</v>
      </c>
      <c r="H27" s="103">
        <v>80.226448211820184</v>
      </c>
      <c r="I27" s="55">
        <v>33.333333333333329</v>
      </c>
      <c r="J27" s="55">
        <v>23.333333333333332</v>
      </c>
      <c r="K27" s="55">
        <v>16.666666666666664</v>
      </c>
      <c r="L27" s="55">
        <v>6.666666666666667</v>
      </c>
      <c r="M27" s="55">
        <v>13.333333333333334</v>
      </c>
      <c r="N27" s="55">
        <v>6.666666666666667</v>
      </c>
      <c r="O27" s="56">
        <f t="shared" si="0"/>
        <v>99.999999999999986</v>
      </c>
      <c r="P27" s="118">
        <f t="shared" si="2"/>
        <v>51.495217646853149</v>
      </c>
      <c r="Q27" s="24">
        <f t="shared" si="1"/>
        <v>21</v>
      </c>
      <c r="S27" s="119"/>
    </row>
    <row r="28" spans="1:19" x14ac:dyDescent="0.25">
      <c r="A28" s="57">
        <v>26</v>
      </c>
      <c r="B28" s="58" t="s">
        <v>13</v>
      </c>
      <c r="C28" s="96">
        <v>56.999999999999993</v>
      </c>
      <c r="D28" s="96">
        <v>48.741858464089489</v>
      </c>
      <c r="E28" s="7">
        <v>88.100686498855836</v>
      </c>
      <c r="F28" s="7">
        <v>76</v>
      </c>
      <c r="G28" s="9">
        <v>59.010600706713781</v>
      </c>
      <c r="H28" s="103">
        <v>70.660823323766664</v>
      </c>
      <c r="I28" s="55">
        <v>33.333333333333329</v>
      </c>
      <c r="J28" s="55">
        <v>23.333333333333332</v>
      </c>
      <c r="K28" s="55">
        <v>16.666666666666664</v>
      </c>
      <c r="L28" s="55">
        <v>6.666666666666667</v>
      </c>
      <c r="M28" s="55">
        <v>13.333333333333334</v>
      </c>
      <c r="N28" s="55">
        <v>6.666666666666667</v>
      </c>
      <c r="O28" s="56">
        <f t="shared" si="0"/>
        <v>99.999999999999986</v>
      </c>
      <c r="P28" s="118">
        <f t="shared" si="2"/>
        <v>62.702016373909807</v>
      </c>
      <c r="Q28" s="24">
        <f t="shared" si="1"/>
        <v>7</v>
      </c>
      <c r="S28" s="119"/>
    </row>
    <row r="29" spans="1:19" x14ac:dyDescent="0.25">
      <c r="A29" s="57">
        <v>27</v>
      </c>
      <c r="B29" s="58" t="s">
        <v>14</v>
      </c>
      <c r="C29" s="96">
        <v>58.20000000000001</v>
      </c>
      <c r="D29" s="96">
        <v>79.312495505601049</v>
      </c>
      <c r="E29" s="7">
        <v>83.213429256594722</v>
      </c>
      <c r="F29" s="7">
        <v>81</v>
      </c>
      <c r="G29" s="9">
        <v>66.081871345029242</v>
      </c>
      <c r="H29" s="103">
        <v>69.495513779542733</v>
      </c>
      <c r="I29" s="55">
        <v>33.333333333333329</v>
      </c>
      <c r="J29" s="55">
        <v>23.333333333333332</v>
      </c>
      <c r="K29" s="55">
        <v>16.666666666666664</v>
      </c>
      <c r="L29" s="55">
        <v>6.666666666666667</v>
      </c>
      <c r="M29" s="55">
        <v>13.333333333333334</v>
      </c>
      <c r="N29" s="55">
        <v>6.666666666666667</v>
      </c>
      <c r="O29" s="56">
        <f t="shared" si="0"/>
        <v>99.999999999999986</v>
      </c>
      <c r="P29" s="118">
        <f t="shared" si="2"/>
        <v>70.619104258712781</v>
      </c>
      <c r="Q29" s="24">
        <f t="shared" si="1"/>
        <v>1</v>
      </c>
      <c r="S29" s="119"/>
    </row>
    <row r="30" spans="1:19" ht="15" customHeight="1" thickBot="1" x14ac:dyDescent="0.3">
      <c r="A30" s="59">
        <v>28</v>
      </c>
      <c r="B30" s="60" t="s">
        <v>15</v>
      </c>
      <c r="C30" s="100">
        <v>57.2</v>
      </c>
      <c r="D30" s="100">
        <v>57.167551927241327</v>
      </c>
      <c r="E30" s="101">
        <v>77.730192719486084</v>
      </c>
      <c r="F30" s="101">
        <v>74</v>
      </c>
      <c r="G30" s="10">
        <v>61.180904522613069</v>
      </c>
      <c r="H30" s="104">
        <v>66.408952414762311</v>
      </c>
      <c r="I30" s="55">
        <v>33.333333333333329</v>
      </c>
      <c r="J30" s="55">
        <v>23.333333333333332</v>
      </c>
      <c r="K30" s="55">
        <v>16.666666666666664</v>
      </c>
      <c r="L30" s="55">
        <v>6.666666666666667</v>
      </c>
      <c r="M30" s="55">
        <v>13.333333333333334</v>
      </c>
      <c r="N30" s="55">
        <v>6.666666666666667</v>
      </c>
      <c r="O30" s="56">
        <f t="shared" si="0"/>
        <v>99.999999999999986</v>
      </c>
      <c r="P30" s="188">
        <f t="shared" si="2"/>
        <v>62.878845000269884</v>
      </c>
      <c r="Q30" s="120">
        <f t="shared" si="1"/>
        <v>6</v>
      </c>
      <c r="S30" s="119"/>
    </row>
    <row r="31" spans="1:19" ht="15" customHeight="1" x14ac:dyDescent="0.25">
      <c r="A31" s="61"/>
      <c r="B31" s="61"/>
      <c r="C31" s="61"/>
      <c r="D31" s="61"/>
      <c r="E31" s="61"/>
      <c r="F31" s="61"/>
      <c r="G31" s="61"/>
      <c r="H31" s="61"/>
      <c r="S31" s="12"/>
    </row>
    <row r="32" spans="1:19" x14ac:dyDescent="0.25">
      <c r="A32" s="61"/>
      <c r="B32" s="62" t="s">
        <v>67</v>
      </c>
      <c r="C32" s="63"/>
      <c r="D32" s="64"/>
      <c r="E32" s="65"/>
      <c r="F32" s="65"/>
      <c r="G32" s="65"/>
      <c r="H32" s="65"/>
      <c r="S32" s="12"/>
    </row>
    <row r="33" spans="1:56" x14ac:dyDescent="0.25">
      <c r="A33" s="66"/>
      <c r="B33" s="34" t="s">
        <v>28</v>
      </c>
      <c r="C33" s="5">
        <f t="shared" ref="C33:H33" si="3">AVERAGE(C3:C30)</f>
        <v>54.828571428571436</v>
      </c>
      <c r="D33" s="5">
        <f t="shared" si="3"/>
        <v>51.694642698636187</v>
      </c>
      <c r="E33" s="5">
        <f t="shared" si="3"/>
        <v>72.984731760708144</v>
      </c>
      <c r="F33" s="5">
        <f t="shared" si="3"/>
        <v>47.964285714285715</v>
      </c>
      <c r="G33" s="5">
        <f>AVERAGE(G3:G30)</f>
        <v>49.272249937714413</v>
      </c>
      <c r="H33" s="5">
        <f t="shared" si="3"/>
        <v>62.484716634852404</v>
      </c>
      <c r="I33" s="55"/>
      <c r="J33" s="55"/>
      <c r="K33" s="55"/>
      <c r="L33" s="55"/>
      <c r="M33" s="55"/>
      <c r="N33" s="55"/>
      <c r="O33" s="55"/>
      <c r="P33" s="5">
        <f>AVERAGE(P3:P30)</f>
        <v>56.490352495158746</v>
      </c>
    </row>
    <row r="34" spans="1:56" x14ac:dyDescent="0.25">
      <c r="A34" s="66"/>
      <c r="B34" s="34" t="s">
        <v>32</v>
      </c>
      <c r="C34" s="5">
        <f t="shared" ref="C34:H34" si="4">STDEV(C3:C30)</f>
        <v>4.2145125936597214</v>
      </c>
      <c r="D34" s="5">
        <f t="shared" si="4"/>
        <v>10.873107170474915</v>
      </c>
      <c r="E34" s="5">
        <f t="shared" si="4"/>
        <v>9.6745327834238832</v>
      </c>
      <c r="F34" s="5">
        <f t="shared" si="4"/>
        <v>20.469457180117825</v>
      </c>
      <c r="G34" s="5">
        <f>STDEV(G3:G30)</f>
        <v>15.343326822701821</v>
      </c>
      <c r="H34" s="5">
        <f t="shared" si="4"/>
        <v>18.521590913952135</v>
      </c>
      <c r="I34" s="55"/>
      <c r="J34" s="55"/>
      <c r="K34" s="55"/>
      <c r="L34" s="55"/>
      <c r="M34" s="55"/>
      <c r="N34" s="55"/>
      <c r="O34" s="55"/>
      <c r="P34" s="5">
        <f>STDEV(P3:P30)</f>
        <v>6.5995384961920305</v>
      </c>
    </row>
    <row r="35" spans="1:56" x14ac:dyDescent="0.25">
      <c r="A35" s="66"/>
      <c r="B35" s="34" t="s">
        <v>29</v>
      </c>
      <c r="C35" s="35">
        <f t="shared" ref="C35:H35" si="5">COUNT(C3:C30)</f>
        <v>28</v>
      </c>
      <c r="D35" s="35">
        <f t="shared" si="5"/>
        <v>28</v>
      </c>
      <c r="E35" s="35">
        <f t="shared" si="5"/>
        <v>28</v>
      </c>
      <c r="F35" s="35">
        <f t="shared" si="5"/>
        <v>28</v>
      </c>
      <c r="G35" s="35">
        <f>COUNT(G3:G30)</f>
        <v>27</v>
      </c>
      <c r="H35" s="35">
        <f t="shared" si="5"/>
        <v>28</v>
      </c>
      <c r="I35" s="56"/>
      <c r="J35" s="56"/>
      <c r="K35" s="56"/>
      <c r="L35" s="56"/>
      <c r="M35" s="56"/>
      <c r="N35" s="56"/>
      <c r="O35" s="56"/>
      <c r="P35" s="35">
        <f>COUNT(P3:P30)</f>
        <v>28</v>
      </c>
    </row>
    <row r="36" spans="1:56" x14ac:dyDescent="0.25">
      <c r="A36" s="67"/>
      <c r="B36" s="34" t="s">
        <v>30</v>
      </c>
      <c r="C36" s="1">
        <f t="shared" ref="C36:H36" si="6">MIN(C3:C30)</f>
        <v>46.6</v>
      </c>
      <c r="D36" s="1">
        <f t="shared" si="6"/>
        <v>33.633332007227487</v>
      </c>
      <c r="E36" s="1">
        <f t="shared" si="6"/>
        <v>54.120879120879117</v>
      </c>
      <c r="F36" s="1">
        <f t="shared" si="6"/>
        <v>16</v>
      </c>
      <c r="G36" s="1">
        <f>MIN(G3:G30)</f>
        <v>17.274167987321711</v>
      </c>
      <c r="H36" s="1">
        <f t="shared" si="6"/>
        <v>18.136131193792981</v>
      </c>
      <c r="I36" s="22"/>
      <c r="J36" s="22"/>
      <c r="K36" s="22"/>
      <c r="L36" s="22"/>
      <c r="M36" s="22"/>
      <c r="N36" s="22"/>
      <c r="O36" s="22"/>
      <c r="P36" s="1">
        <f>MIN(P3:P30)</f>
        <v>43.241108511696275</v>
      </c>
      <c r="R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</row>
    <row r="37" spans="1:56" x14ac:dyDescent="0.25">
      <c r="A37" s="67"/>
      <c r="B37" s="34" t="s">
        <v>31</v>
      </c>
      <c r="C37" s="1">
        <f t="shared" ref="C37:H37" si="7">MAX(C3:C30)</f>
        <v>60.6</v>
      </c>
      <c r="D37" s="1">
        <f t="shared" si="7"/>
        <v>79.312495505601049</v>
      </c>
      <c r="E37" s="1">
        <f t="shared" si="7"/>
        <v>88.100686498855836</v>
      </c>
      <c r="F37" s="1">
        <f t="shared" si="7"/>
        <v>83</v>
      </c>
      <c r="G37" s="1">
        <f>MAX(G3:G30)</f>
        <v>72.58064516129032</v>
      </c>
      <c r="H37" s="1">
        <f t="shared" si="7"/>
        <v>85.452586291558745</v>
      </c>
      <c r="I37" s="22"/>
      <c r="J37" s="22"/>
      <c r="K37" s="22"/>
      <c r="L37" s="22"/>
      <c r="M37" s="22"/>
      <c r="N37" s="22"/>
      <c r="O37" s="22"/>
      <c r="P37" s="1">
        <f>MAX(P3:P30)</f>
        <v>70.619104258712781</v>
      </c>
      <c r="R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</row>
    <row r="38" spans="1:56" x14ac:dyDescent="0.25">
      <c r="B38" s="69" t="s">
        <v>33</v>
      </c>
      <c r="C38" s="70">
        <v>50</v>
      </c>
      <c r="D38" s="70"/>
      <c r="E38" s="70"/>
      <c r="F38" s="70"/>
      <c r="G38" s="70"/>
    </row>
    <row r="39" spans="1:56" x14ac:dyDescent="0.25">
      <c r="B39" s="71"/>
      <c r="C39" s="70"/>
      <c r="D39" s="70"/>
      <c r="E39" s="70"/>
      <c r="F39" s="70"/>
      <c r="G39" s="70"/>
    </row>
    <row r="40" spans="1:56" ht="14.1" customHeight="1" thickBot="1" x14ac:dyDescent="0.3">
      <c r="C40" s="65"/>
      <c r="D40" s="65"/>
      <c r="E40" s="72"/>
    </row>
    <row r="41" spans="1:56" ht="60.75" customHeight="1" thickBot="1" x14ac:dyDescent="0.3">
      <c r="A41" s="204" t="s">
        <v>41</v>
      </c>
      <c r="B41" s="205"/>
      <c r="C41" s="45" t="s">
        <v>34</v>
      </c>
      <c r="D41" s="46" t="s">
        <v>35</v>
      </c>
      <c r="E41" s="46" t="s">
        <v>36</v>
      </c>
      <c r="F41" s="46" t="s">
        <v>37</v>
      </c>
      <c r="G41" s="46" t="s">
        <v>38</v>
      </c>
      <c r="H41" s="110" t="s">
        <v>39</v>
      </c>
      <c r="I41" s="206" t="s">
        <v>56</v>
      </c>
      <c r="J41" s="206"/>
      <c r="K41" s="206"/>
      <c r="L41" s="206"/>
      <c r="M41" s="206"/>
      <c r="N41" s="206"/>
      <c r="O41" s="20"/>
      <c r="P41" s="202" t="s">
        <v>79</v>
      </c>
      <c r="Q41" s="203"/>
      <c r="S41" s="36" t="s">
        <v>69</v>
      </c>
    </row>
    <row r="42" spans="1:56" s="52" customFormat="1" ht="24" customHeight="1" thickBot="1" x14ac:dyDescent="0.25">
      <c r="A42" s="48" t="s">
        <v>47</v>
      </c>
      <c r="B42" s="49" t="s">
        <v>26</v>
      </c>
      <c r="C42" s="75" t="s">
        <v>77</v>
      </c>
      <c r="D42" s="75" t="s">
        <v>77</v>
      </c>
      <c r="E42" s="97" t="s">
        <v>75</v>
      </c>
      <c r="F42" s="98" t="s">
        <v>77</v>
      </c>
      <c r="G42" s="99" t="s">
        <v>78</v>
      </c>
      <c r="H42" s="50" t="s">
        <v>76</v>
      </c>
      <c r="I42" s="51" t="s">
        <v>58</v>
      </c>
      <c r="J42" s="51" t="s">
        <v>59</v>
      </c>
      <c r="K42" s="51" t="s">
        <v>60</v>
      </c>
      <c r="L42" s="51" t="s">
        <v>61</v>
      </c>
      <c r="M42" s="51" t="s">
        <v>64</v>
      </c>
      <c r="N42" s="51" t="s">
        <v>65</v>
      </c>
      <c r="O42" s="109"/>
      <c r="P42" s="115" t="s">
        <v>62</v>
      </c>
      <c r="Q42" s="116" t="s">
        <v>57</v>
      </c>
      <c r="S42" s="121" t="s">
        <v>74</v>
      </c>
    </row>
    <row r="43" spans="1:56" x14ac:dyDescent="0.25">
      <c r="A43" s="53">
        <v>1</v>
      </c>
      <c r="B43" s="54" t="s">
        <v>70</v>
      </c>
      <c r="C43" s="95">
        <v>52.800000000000004</v>
      </c>
      <c r="D43" s="95">
        <v>63.630508419813317</v>
      </c>
      <c r="E43" s="6">
        <v>88.068181818181827</v>
      </c>
      <c r="F43" s="6">
        <v>68</v>
      </c>
      <c r="G43" s="8">
        <v>59.365079365079367</v>
      </c>
      <c r="H43" s="102">
        <v>56.368468980927624</v>
      </c>
      <c r="I43" s="55">
        <v>33.333333333333329</v>
      </c>
      <c r="J43" s="55">
        <v>23.333333333333332</v>
      </c>
      <c r="K43" s="55">
        <v>16.666666666666664</v>
      </c>
      <c r="L43" s="55">
        <v>6.666666666666667</v>
      </c>
      <c r="M43" s="55">
        <v>13.333333333333334</v>
      </c>
      <c r="N43" s="55">
        <v>6.666666666666667</v>
      </c>
      <c r="O43" s="56">
        <f t="shared" ref="O43:O70" si="8">SUM(I43:N43)</f>
        <v>99.999999999999986</v>
      </c>
      <c r="P43" s="118">
        <f t="shared" ref="P43:P70" si="9">((C43*I43)+(D43*J43)+(E43*K43)+(F43*L43)+(G43*M43)+(H43*N43))/(SUM(I43,J43,K43,L43,M43,N43))</f>
        <v>63.331724115059181</v>
      </c>
      <c r="Q43" s="28">
        <f t="shared" ref="Q43:Q70" si="10">RANK(P43,P$43:P$70)</f>
        <v>5</v>
      </c>
      <c r="S43" s="38">
        <f>P83-P43</f>
        <v>-0.45999425665549154</v>
      </c>
    </row>
    <row r="44" spans="1:56" x14ac:dyDescent="0.25">
      <c r="A44" s="57">
        <v>2</v>
      </c>
      <c r="B44" s="58" t="s">
        <v>17</v>
      </c>
      <c r="C44" s="96">
        <v>41.2</v>
      </c>
      <c r="D44" s="96">
        <v>69.945712933621863</v>
      </c>
      <c r="E44" s="7">
        <v>71.005917159763314</v>
      </c>
      <c r="F44" s="7">
        <v>23</v>
      </c>
      <c r="G44" s="9">
        <v>48.663101604278076</v>
      </c>
      <c r="H44" s="103">
        <v>69.695168037896977</v>
      </c>
      <c r="I44" s="55">
        <v>33.333333333333329</v>
      </c>
      <c r="J44" s="55">
        <v>23.333333333333332</v>
      </c>
      <c r="K44" s="55">
        <v>16.666666666666664</v>
      </c>
      <c r="L44" s="55">
        <v>6.666666666666667</v>
      </c>
      <c r="M44" s="55">
        <v>13.333333333333334</v>
      </c>
      <c r="N44" s="55">
        <v>6.666666666666667</v>
      </c>
      <c r="O44" s="56">
        <f t="shared" si="8"/>
        <v>99.999999999999986</v>
      </c>
      <c r="P44" s="118">
        <f t="shared" si="9"/>
        <v>54.556410627569193</v>
      </c>
      <c r="Q44" s="24">
        <f t="shared" si="10"/>
        <v>17</v>
      </c>
      <c r="S44" s="38">
        <f t="shared" ref="S44:S70" si="11">P84-P44</f>
        <v>0.40074291096350123</v>
      </c>
    </row>
    <row r="45" spans="1:56" x14ac:dyDescent="0.25">
      <c r="A45" s="57">
        <v>3</v>
      </c>
      <c r="B45" s="58" t="s">
        <v>18</v>
      </c>
      <c r="C45" s="96">
        <v>47.2</v>
      </c>
      <c r="D45" s="96">
        <v>59.473471107434669</v>
      </c>
      <c r="E45" s="7">
        <v>73.053892215568865</v>
      </c>
      <c r="F45" s="7">
        <v>52</v>
      </c>
      <c r="G45" s="9">
        <v>40.289855072463766</v>
      </c>
      <c r="H45" s="103">
        <v>92.982610938412051</v>
      </c>
      <c r="I45" s="55">
        <v>33.333333333333329</v>
      </c>
      <c r="J45" s="55">
        <v>23.333333333333332</v>
      </c>
      <c r="K45" s="55">
        <v>16.666666666666664</v>
      </c>
      <c r="L45" s="55">
        <v>6.666666666666667</v>
      </c>
      <c r="M45" s="55">
        <v>13.333333333333334</v>
      </c>
      <c r="N45" s="55">
        <v>6.666666666666667</v>
      </c>
      <c r="O45" s="56">
        <f t="shared" si="8"/>
        <v>99.999999999999986</v>
      </c>
      <c r="P45" s="118">
        <f t="shared" si="9"/>
        <v>56.823613366552209</v>
      </c>
      <c r="Q45" s="24">
        <f t="shared" si="10"/>
        <v>14</v>
      </c>
      <c r="S45" s="38">
        <f t="shared" si="11"/>
        <v>0.76847107001679404</v>
      </c>
    </row>
    <row r="46" spans="1:56" x14ac:dyDescent="0.25">
      <c r="A46" s="57">
        <v>4</v>
      </c>
      <c r="B46" s="58" t="s">
        <v>19</v>
      </c>
      <c r="C46" s="96">
        <v>52</v>
      </c>
      <c r="D46" s="96">
        <v>60.974356552662087</v>
      </c>
      <c r="E46" s="7">
        <v>88.709677419354833</v>
      </c>
      <c r="F46" s="7">
        <v>83</v>
      </c>
      <c r="G46" s="9">
        <v>65.530303030303031</v>
      </c>
      <c r="H46" s="103">
        <v>72.205898848397226</v>
      </c>
      <c r="I46" s="55">
        <v>33.333333333333329</v>
      </c>
      <c r="J46" s="55">
        <v>23.333333333333332</v>
      </c>
      <c r="K46" s="55">
        <v>16.666666666666664</v>
      </c>
      <c r="L46" s="55">
        <v>6.666666666666667</v>
      </c>
      <c r="M46" s="55">
        <v>13.333333333333334</v>
      </c>
      <c r="N46" s="55">
        <v>6.666666666666667</v>
      </c>
      <c r="O46" s="56">
        <f t="shared" si="8"/>
        <v>99.999999999999986</v>
      </c>
      <c r="P46" s="118">
        <f t="shared" si="9"/>
        <v>65.430063092780514</v>
      </c>
      <c r="Q46" s="24">
        <f t="shared" si="10"/>
        <v>2</v>
      </c>
      <c r="S46" s="38">
        <f t="shared" si="11"/>
        <v>1.8099093772543</v>
      </c>
    </row>
    <row r="47" spans="1:56" x14ac:dyDescent="0.25">
      <c r="A47" s="57">
        <v>5</v>
      </c>
      <c r="B47" s="58" t="s">
        <v>16</v>
      </c>
      <c r="C47" s="96">
        <v>52.2</v>
      </c>
      <c r="D47" s="96">
        <v>44.2</v>
      </c>
      <c r="E47" s="7">
        <v>80.198019801980209</v>
      </c>
      <c r="F47" s="7">
        <v>68</v>
      </c>
      <c r="G47" s="9">
        <v>39.676840215439853</v>
      </c>
      <c r="H47" s="103">
        <v>89.309726556534571</v>
      </c>
      <c r="I47" s="55">
        <v>33.333333333333329</v>
      </c>
      <c r="J47" s="55">
        <v>23.333333333333332</v>
      </c>
      <c r="K47" s="55">
        <v>16.666666666666664</v>
      </c>
      <c r="L47" s="55">
        <v>6.666666666666667</v>
      </c>
      <c r="M47" s="55">
        <v>13.333333333333334</v>
      </c>
      <c r="N47" s="55">
        <v>6.666666666666667</v>
      </c>
      <c r="O47" s="56">
        <f t="shared" si="8"/>
        <v>99.999999999999986</v>
      </c>
      <c r="P47" s="118">
        <f t="shared" si="9"/>
        <v>56.857230432824323</v>
      </c>
      <c r="Q47" s="24">
        <f t="shared" si="10"/>
        <v>13</v>
      </c>
      <c r="S47" s="38">
        <f t="shared" si="11"/>
        <v>0.99739099682575727</v>
      </c>
    </row>
    <row r="48" spans="1:56" x14ac:dyDescent="0.25">
      <c r="A48" s="57">
        <v>6</v>
      </c>
      <c r="B48" s="58" t="s">
        <v>20</v>
      </c>
      <c r="C48" s="96">
        <v>43.8</v>
      </c>
      <c r="D48" s="96">
        <v>40.579418236707028</v>
      </c>
      <c r="E48" s="7">
        <v>67.58620689655173</v>
      </c>
      <c r="F48" s="7">
        <v>53</v>
      </c>
      <c r="G48" s="9">
        <v>28.668941979522184</v>
      </c>
      <c r="H48" s="103">
        <v>75.488081633966942</v>
      </c>
      <c r="I48" s="55">
        <v>33.333333333333329</v>
      </c>
      <c r="J48" s="55">
        <v>23.333333333333332</v>
      </c>
      <c r="K48" s="55">
        <v>16.666666666666664</v>
      </c>
      <c r="L48" s="55">
        <v>6.666666666666667</v>
      </c>
      <c r="M48" s="55">
        <v>13.333333333333334</v>
      </c>
      <c r="N48" s="55">
        <v>6.666666666666667</v>
      </c>
      <c r="O48" s="56">
        <f t="shared" si="8"/>
        <v>99.999999999999986</v>
      </c>
      <c r="P48" s="118">
        <f t="shared" si="9"/>
        <v>47.721296444191019</v>
      </c>
      <c r="Q48" s="24">
        <f t="shared" si="10"/>
        <v>27</v>
      </c>
      <c r="S48" s="38">
        <f t="shared" si="11"/>
        <v>4.7026677766868517</v>
      </c>
    </row>
    <row r="49" spans="1:19" x14ac:dyDescent="0.25">
      <c r="A49" s="57">
        <v>7</v>
      </c>
      <c r="B49" s="58" t="s">
        <v>21</v>
      </c>
      <c r="C49" s="96">
        <v>53.6</v>
      </c>
      <c r="D49" s="96">
        <v>64.974680224363325</v>
      </c>
      <c r="E49" s="7">
        <v>83.229813664596278</v>
      </c>
      <c r="F49" s="7">
        <v>44</v>
      </c>
      <c r="G49" s="9">
        <v>56.598240469208214</v>
      </c>
      <c r="H49" s="103">
        <v>50.196907836158708</v>
      </c>
      <c r="I49" s="55">
        <v>33.333333333333329</v>
      </c>
      <c r="J49" s="55">
        <v>23.333333333333332</v>
      </c>
      <c r="K49" s="55">
        <v>16.666666666666664</v>
      </c>
      <c r="L49" s="55">
        <v>6.666666666666667</v>
      </c>
      <c r="M49" s="55">
        <v>13.333333333333334</v>
      </c>
      <c r="N49" s="55">
        <v>6.666666666666667</v>
      </c>
      <c r="O49" s="56">
        <f t="shared" si="8"/>
        <v>99.999999999999986</v>
      </c>
      <c r="P49" s="118">
        <f t="shared" si="9"/>
        <v>60.725286914755834</v>
      </c>
      <c r="Q49" s="24">
        <f t="shared" si="10"/>
        <v>10</v>
      </c>
      <c r="S49" s="38">
        <f t="shared" si="11"/>
        <v>1.366823976532487</v>
      </c>
    </row>
    <row r="50" spans="1:19" x14ac:dyDescent="0.25">
      <c r="A50" s="57">
        <v>8</v>
      </c>
      <c r="B50" s="58" t="s">
        <v>22</v>
      </c>
      <c r="C50" s="96">
        <v>53.2</v>
      </c>
      <c r="D50" s="96">
        <v>52.119008918885697</v>
      </c>
      <c r="E50" s="7">
        <v>68.656716417910445</v>
      </c>
      <c r="F50" s="7">
        <v>29</v>
      </c>
      <c r="G50" s="9">
        <v>30.043859649122805</v>
      </c>
      <c r="H50" s="103">
        <v>44.443252436710928</v>
      </c>
      <c r="I50" s="55">
        <v>33.333333333333329</v>
      </c>
      <c r="J50" s="55">
        <v>23.333333333333332</v>
      </c>
      <c r="K50" s="55">
        <v>16.666666666666664</v>
      </c>
      <c r="L50" s="55">
        <v>6.666666666666667</v>
      </c>
      <c r="M50" s="55">
        <v>13.333333333333334</v>
      </c>
      <c r="N50" s="55">
        <v>6.666666666666667</v>
      </c>
      <c r="O50" s="56">
        <f t="shared" si="8"/>
        <v>99.999999999999986</v>
      </c>
      <c r="P50" s="118">
        <f t="shared" si="9"/>
        <v>50.239286266388831</v>
      </c>
      <c r="Q50" s="24">
        <f t="shared" si="10"/>
        <v>23</v>
      </c>
      <c r="S50" s="38">
        <f t="shared" si="11"/>
        <v>-2.2549801739379518</v>
      </c>
    </row>
    <row r="51" spans="1:19" x14ac:dyDescent="0.25">
      <c r="A51" s="57">
        <v>9</v>
      </c>
      <c r="B51" s="58" t="s">
        <v>23</v>
      </c>
      <c r="C51" s="96">
        <v>55.000000000000007</v>
      </c>
      <c r="D51" s="96">
        <v>58.004162074320973</v>
      </c>
      <c r="E51" s="7">
        <v>82.954545454545453</v>
      </c>
      <c r="F51" s="7">
        <v>44</v>
      </c>
      <c r="G51" s="9">
        <v>70.68403908794788</v>
      </c>
      <c r="H51" s="103">
        <v>36.906138633332283</v>
      </c>
      <c r="I51" s="55">
        <v>33.333333333333329</v>
      </c>
      <c r="J51" s="55">
        <v>23.333333333333332</v>
      </c>
      <c r="K51" s="55">
        <v>16.666666666666664</v>
      </c>
      <c r="L51" s="55">
        <v>6.666666666666667</v>
      </c>
      <c r="M51" s="55">
        <v>13.333333333333334</v>
      </c>
      <c r="N51" s="55">
        <v>6.666666666666667</v>
      </c>
      <c r="O51" s="56">
        <f t="shared" si="8"/>
        <v>99.999999999999986</v>
      </c>
      <c r="P51" s="118">
        <f t="shared" si="9"/>
        <v>60.511676513714335</v>
      </c>
      <c r="Q51" s="24">
        <f t="shared" si="10"/>
        <v>12</v>
      </c>
      <c r="S51" s="38">
        <f t="shared" si="11"/>
        <v>-3.331127971776418</v>
      </c>
    </row>
    <row r="52" spans="1:19" x14ac:dyDescent="0.25">
      <c r="A52" s="57">
        <v>10</v>
      </c>
      <c r="B52" s="58" t="s">
        <v>24</v>
      </c>
      <c r="C52" s="96">
        <v>55.000000000000007</v>
      </c>
      <c r="D52" s="96">
        <v>58.170078849801371</v>
      </c>
      <c r="E52" s="7">
        <v>79.104477611940297</v>
      </c>
      <c r="F52" s="7">
        <v>64</v>
      </c>
      <c r="G52" s="9">
        <v>53.846153846153847</v>
      </c>
      <c r="H52" s="103">
        <v>64.538888200740345</v>
      </c>
      <c r="I52" s="55">
        <v>33.333333333333329</v>
      </c>
      <c r="J52" s="55">
        <v>23.333333333333332</v>
      </c>
      <c r="K52" s="55">
        <v>16.666666666666664</v>
      </c>
      <c r="L52" s="55">
        <v>6.666666666666667</v>
      </c>
      <c r="M52" s="55">
        <v>13.333333333333334</v>
      </c>
      <c r="N52" s="55">
        <v>6.666666666666667</v>
      </c>
      <c r="O52" s="56">
        <f t="shared" si="8"/>
        <v>99.999999999999986</v>
      </c>
      <c r="P52" s="118">
        <f t="shared" si="9"/>
        <v>60.839177726480237</v>
      </c>
      <c r="Q52" s="24">
        <f t="shared" si="10"/>
        <v>9</v>
      </c>
      <c r="S52" s="38">
        <f t="shared" si="11"/>
        <v>1.7305472451669672</v>
      </c>
    </row>
    <row r="53" spans="1:19" x14ac:dyDescent="0.25">
      <c r="A53" s="57">
        <v>11</v>
      </c>
      <c r="B53" s="58" t="s">
        <v>54</v>
      </c>
      <c r="C53" s="96">
        <v>45.6</v>
      </c>
      <c r="D53" s="96">
        <v>47.551512313966782</v>
      </c>
      <c r="E53" s="7">
        <v>50.588235294117645</v>
      </c>
      <c r="F53" s="7">
        <v>37</v>
      </c>
      <c r="G53" s="9">
        <v>54.1501976284585</v>
      </c>
      <c r="H53" s="103">
        <v>73.966213634050717</v>
      </c>
      <c r="I53" s="55">
        <v>33.333333333333329</v>
      </c>
      <c r="J53" s="55">
        <v>23.333333333333332</v>
      </c>
      <c r="K53" s="55">
        <v>16.666666666666664</v>
      </c>
      <c r="L53" s="55">
        <v>6.666666666666667</v>
      </c>
      <c r="M53" s="55">
        <v>13.333333333333334</v>
      </c>
      <c r="N53" s="55">
        <v>6.666666666666667</v>
      </c>
      <c r="O53" s="56">
        <f t="shared" si="8"/>
        <v>99.999999999999986</v>
      </c>
      <c r="P53" s="118">
        <f t="shared" si="9"/>
        <v>49.344499348343042</v>
      </c>
      <c r="Q53" s="24">
        <f t="shared" si="10"/>
        <v>24</v>
      </c>
      <c r="S53" s="38">
        <f t="shared" si="11"/>
        <v>0.47397180956291862</v>
      </c>
    </row>
    <row r="54" spans="1:19" x14ac:dyDescent="0.25">
      <c r="A54" s="57">
        <v>12</v>
      </c>
      <c r="B54" s="58" t="s">
        <v>25</v>
      </c>
      <c r="C54" s="96">
        <v>55.399999999999991</v>
      </c>
      <c r="D54" s="96">
        <v>50.038873907226105</v>
      </c>
      <c r="E54" s="7">
        <v>66.666666666666657</v>
      </c>
      <c r="F54" s="7">
        <v>39</v>
      </c>
      <c r="G54" s="9">
        <v>58.125000000000007</v>
      </c>
      <c r="H54" s="103">
        <v>41.189439412207015</v>
      </c>
      <c r="I54" s="55">
        <v>33.333333333333329</v>
      </c>
      <c r="J54" s="55">
        <v>23.333333333333332</v>
      </c>
      <c r="K54" s="55">
        <v>16.666666666666664</v>
      </c>
      <c r="L54" s="55">
        <v>6.666666666666667</v>
      </c>
      <c r="M54" s="55">
        <v>13.333333333333334</v>
      </c>
      <c r="N54" s="55">
        <v>6.666666666666667</v>
      </c>
      <c r="O54" s="56">
        <f t="shared" si="8"/>
        <v>99.999999999999986</v>
      </c>
      <c r="P54" s="118">
        <f t="shared" si="9"/>
        <v>54.349477650277677</v>
      </c>
      <c r="Q54" s="24">
        <f t="shared" si="10"/>
        <v>18</v>
      </c>
      <c r="S54" s="38">
        <f t="shared" si="11"/>
        <v>-0.58746496773911616</v>
      </c>
    </row>
    <row r="55" spans="1:19" x14ac:dyDescent="0.25">
      <c r="A55" s="57">
        <v>13</v>
      </c>
      <c r="B55" s="58" t="s">
        <v>0</v>
      </c>
      <c r="C55" s="96">
        <v>54.400000000000006</v>
      </c>
      <c r="D55" s="96">
        <v>60.518119568624087</v>
      </c>
      <c r="E55" s="7">
        <v>67.76315789473685</v>
      </c>
      <c r="F55" s="7">
        <v>29</v>
      </c>
      <c r="G55" s="9">
        <v>44.585987261146499</v>
      </c>
      <c r="H55" s="103">
        <v>56.488261689536323</v>
      </c>
      <c r="I55" s="55">
        <v>33.333333333333329</v>
      </c>
      <c r="J55" s="55">
        <v>23.333333333333332</v>
      </c>
      <c r="K55" s="55">
        <v>16.666666666666664</v>
      </c>
      <c r="L55" s="55">
        <v>6.666666666666667</v>
      </c>
      <c r="M55" s="55">
        <v>13.333333333333334</v>
      </c>
      <c r="N55" s="55">
        <v>6.666666666666667</v>
      </c>
      <c r="O55" s="56">
        <f t="shared" si="8"/>
        <v>99.999999999999986</v>
      </c>
      <c r="P55" s="118">
        <f t="shared" si="9"/>
        <v>55.192103295923722</v>
      </c>
      <c r="Q55" s="24">
        <f t="shared" si="10"/>
        <v>15</v>
      </c>
      <c r="S55" s="38">
        <f t="shared" si="11"/>
        <v>-4.8593203707199706</v>
      </c>
    </row>
    <row r="56" spans="1:19" x14ac:dyDescent="0.25">
      <c r="A56" s="57">
        <v>14</v>
      </c>
      <c r="B56" s="58" t="s">
        <v>1</v>
      </c>
      <c r="C56" s="96">
        <v>40.200000000000003</v>
      </c>
      <c r="D56" s="96">
        <v>38.167320138240001</v>
      </c>
      <c r="E56" s="7">
        <v>73.026315789473685</v>
      </c>
      <c r="F56" s="7">
        <v>40</v>
      </c>
      <c r="G56" s="9">
        <v>41.85022026431718</v>
      </c>
      <c r="H56" s="103">
        <v>82.676200313625586</v>
      </c>
      <c r="I56" s="55">
        <v>33.333333333333329</v>
      </c>
      <c r="J56" s="55">
        <v>23.333333333333332</v>
      </c>
      <c r="K56" s="55">
        <v>16.666666666666664</v>
      </c>
      <c r="L56" s="55">
        <v>6.666666666666667</v>
      </c>
      <c r="M56" s="55">
        <v>13.333333333333334</v>
      </c>
      <c r="N56" s="55">
        <v>6.666666666666667</v>
      </c>
      <c r="O56" s="56">
        <f t="shared" si="8"/>
        <v>99.999999999999986</v>
      </c>
      <c r="P56" s="118">
        <f t="shared" si="9"/>
        <v>48.23520338665228</v>
      </c>
      <c r="Q56" s="24">
        <f t="shared" si="10"/>
        <v>25</v>
      </c>
      <c r="S56" s="38">
        <f t="shared" si="11"/>
        <v>2.1082782268594684</v>
      </c>
    </row>
    <row r="57" spans="1:19" x14ac:dyDescent="0.25">
      <c r="A57" s="57">
        <v>15</v>
      </c>
      <c r="B57" s="58" t="s">
        <v>2</v>
      </c>
      <c r="C57" s="96">
        <v>41</v>
      </c>
      <c r="D57" s="96">
        <v>53.651903285530835</v>
      </c>
      <c r="E57" s="7">
        <v>62.416107382550337</v>
      </c>
      <c r="F57" s="7">
        <v>34</v>
      </c>
      <c r="G57" s="9">
        <v>24.666666666666668</v>
      </c>
      <c r="H57" s="103">
        <v>84.363925733388371</v>
      </c>
      <c r="I57" s="55">
        <v>33.333333333333329</v>
      </c>
      <c r="J57" s="55">
        <v>23.333333333333332</v>
      </c>
      <c r="K57" s="55">
        <v>16.666666666666664</v>
      </c>
      <c r="L57" s="55">
        <v>6.666666666666667</v>
      </c>
      <c r="M57" s="55">
        <v>13.333333333333334</v>
      </c>
      <c r="N57" s="55">
        <v>6.666666666666667</v>
      </c>
      <c r="O57" s="56">
        <f t="shared" si="8"/>
        <v>99.999999999999986</v>
      </c>
      <c r="P57" s="118">
        <f t="shared" si="9"/>
        <v>47.767945934830365</v>
      </c>
      <c r="Q57" s="24">
        <f t="shared" si="10"/>
        <v>26</v>
      </c>
      <c r="S57" s="38">
        <f t="shared" si="11"/>
        <v>2.921075480189991</v>
      </c>
    </row>
    <row r="58" spans="1:19" x14ac:dyDescent="0.25">
      <c r="A58" s="57">
        <v>16</v>
      </c>
      <c r="B58" s="58" t="s">
        <v>3</v>
      </c>
      <c r="C58" s="96">
        <v>53.2</v>
      </c>
      <c r="D58" s="96">
        <v>63.440924297948982</v>
      </c>
      <c r="E58" s="7">
        <v>79.617834394904463</v>
      </c>
      <c r="F58" s="7">
        <v>88</v>
      </c>
      <c r="G58" s="9">
        <v>55.656108597285069</v>
      </c>
      <c r="H58" s="103">
        <v>77.474064909108208</v>
      </c>
      <c r="I58" s="55">
        <v>33.333333333333329</v>
      </c>
      <c r="J58" s="55">
        <v>23.333333333333332</v>
      </c>
      <c r="K58" s="55">
        <v>16.666666666666664</v>
      </c>
      <c r="L58" s="55">
        <v>6.666666666666667</v>
      </c>
      <c r="M58" s="55">
        <v>13.333333333333334</v>
      </c>
      <c r="N58" s="55">
        <v>6.666666666666667</v>
      </c>
      <c r="O58" s="56">
        <f t="shared" si="8"/>
        <v>99.999999999999986</v>
      </c>
      <c r="P58" s="118">
        <f t="shared" si="9"/>
        <v>64.258273542250734</v>
      </c>
      <c r="Q58" s="24">
        <f t="shared" si="10"/>
        <v>4</v>
      </c>
      <c r="S58" s="38">
        <f t="shared" si="11"/>
        <v>-0.2571356705793022</v>
      </c>
    </row>
    <row r="59" spans="1:19" x14ac:dyDescent="0.25">
      <c r="A59" s="57">
        <v>17</v>
      </c>
      <c r="B59" s="58" t="s">
        <v>4</v>
      </c>
      <c r="C59" s="96">
        <v>42</v>
      </c>
      <c r="D59" s="96">
        <v>51.787112871839007</v>
      </c>
      <c r="E59" s="7">
        <v>80.23952095808383</v>
      </c>
      <c r="F59" s="7">
        <v>45</v>
      </c>
      <c r="G59" s="9">
        <v>20</v>
      </c>
      <c r="H59" s="103">
        <v>76.896138754598653</v>
      </c>
      <c r="I59" s="55">
        <v>33.333333333333329</v>
      </c>
      <c r="J59" s="55">
        <v>23.333333333333332</v>
      </c>
      <c r="K59" s="55">
        <v>16.666666666666664</v>
      </c>
      <c r="L59" s="55">
        <v>6.666666666666667</v>
      </c>
      <c r="M59" s="55">
        <v>13.333333333333334</v>
      </c>
      <c r="N59" s="55">
        <v>6.666666666666667</v>
      </c>
      <c r="O59" s="56">
        <f t="shared" si="8"/>
        <v>99.999999999999986</v>
      </c>
      <c r="P59" s="118">
        <f t="shared" si="9"/>
        <v>50.249989080082997</v>
      </c>
      <c r="Q59" s="24">
        <f t="shared" si="10"/>
        <v>22</v>
      </c>
      <c r="S59" s="38">
        <f t="shared" si="11"/>
        <v>0.18553066519527306</v>
      </c>
    </row>
    <row r="60" spans="1:19" x14ac:dyDescent="0.25">
      <c r="A60" s="57">
        <v>18</v>
      </c>
      <c r="B60" s="58" t="s">
        <v>5</v>
      </c>
      <c r="C60" s="96">
        <v>54.400000000000006</v>
      </c>
      <c r="D60" s="96">
        <v>77.152531080213251</v>
      </c>
      <c r="E60" s="7">
        <v>75.916230366492144</v>
      </c>
      <c r="F60" s="7">
        <v>51</v>
      </c>
      <c r="G60" s="175"/>
      <c r="H60" s="103">
        <v>26.407939793766566</v>
      </c>
      <c r="I60" s="55">
        <v>33.333333333333329</v>
      </c>
      <c r="J60" s="55">
        <v>23.333333333333332</v>
      </c>
      <c r="K60" s="55">
        <v>16.666666666666664</v>
      </c>
      <c r="L60" s="55">
        <v>6.666666666666667</v>
      </c>
      <c r="M60" s="174">
        <v>0</v>
      </c>
      <c r="N60" s="55">
        <v>6.666666666666667</v>
      </c>
      <c r="O60" s="56">
        <f t="shared" si="8"/>
        <v>86.666666666666657</v>
      </c>
      <c r="P60" s="118">
        <f t="shared" si="9"/>
        <v>62.248644191595645</v>
      </c>
      <c r="Q60" s="24">
        <f t="shared" si="10"/>
        <v>7</v>
      </c>
      <c r="S60" s="38">
        <f t="shared" si="11"/>
        <v>-2.7126068323623542</v>
      </c>
    </row>
    <row r="61" spans="1:19" x14ac:dyDescent="0.25">
      <c r="A61" s="57">
        <v>19</v>
      </c>
      <c r="B61" s="58" t="s">
        <v>6</v>
      </c>
      <c r="C61" s="96">
        <v>54.2</v>
      </c>
      <c r="D61" s="96">
        <v>59.433880941527306</v>
      </c>
      <c r="E61" s="7">
        <v>88.571428571428569</v>
      </c>
      <c r="F61" s="7">
        <v>84</v>
      </c>
      <c r="G61" s="9">
        <v>61.746987951807228</v>
      </c>
      <c r="H61" s="103">
        <v>68.97479776474313</v>
      </c>
      <c r="I61" s="55">
        <v>33.333333333333329</v>
      </c>
      <c r="J61" s="55">
        <v>23.333333333333332</v>
      </c>
      <c r="K61" s="55">
        <v>16.666666666666664</v>
      </c>
      <c r="L61" s="55">
        <v>6.666666666666667</v>
      </c>
      <c r="M61" s="55">
        <v>13.333333333333334</v>
      </c>
      <c r="N61" s="55">
        <v>6.666666666666667</v>
      </c>
      <c r="O61" s="56">
        <f t="shared" si="8"/>
        <v>99.999999999999986</v>
      </c>
      <c r="P61" s="118">
        <f t="shared" si="9"/>
        <v>65.127728559484979</v>
      </c>
      <c r="Q61" s="24">
        <f t="shared" si="10"/>
        <v>3</v>
      </c>
      <c r="S61" s="122">
        <f t="shared" si="11"/>
        <v>-2.5680897355150805</v>
      </c>
    </row>
    <row r="62" spans="1:19" x14ac:dyDescent="0.25">
      <c r="A62" s="57">
        <v>20</v>
      </c>
      <c r="B62" s="58" t="s">
        <v>7</v>
      </c>
      <c r="C62" s="96">
        <v>53</v>
      </c>
      <c r="D62" s="96">
        <v>49.605979943335932</v>
      </c>
      <c r="E62" s="7">
        <v>84.729064039408868</v>
      </c>
      <c r="F62" s="7">
        <v>60</v>
      </c>
      <c r="G62" s="9">
        <v>57.785467128027676</v>
      </c>
      <c r="H62" s="103">
        <v>82.087979835028051</v>
      </c>
      <c r="I62" s="55">
        <v>33.333333333333329</v>
      </c>
      <c r="J62" s="55">
        <v>23.333333333333332</v>
      </c>
      <c r="K62" s="55">
        <v>16.666666666666664</v>
      </c>
      <c r="L62" s="55">
        <v>6.666666666666667</v>
      </c>
      <c r="M62" s="55">
        <v>13.333333333333334</v>
      </c>
      <c r="N62" s="55">
        <v>6.666666666666667</v>
      </c>
      <c r="O62" s="56">
        <f t="shared" si="8"/>
        <v>99.999999999999986</v>
      </c>
      <c r="P62" s="118">
        <f t="shared" si="9"/>
        <v>60.540166932752086</v>
      </c>
      <c r="Q62" s="24">
        <f t="shared" si="10"/>
        <v>11</v>
      </c>
      <c r="S62" s="122">
        <f t="shared" si="11"/>
        <v>-1.5953745511575335</v>
      </c>
    </row>
    <row r="63" spans="1:19" x14ac:dyDescent="0.25">
      <c r="A63" s="57">
        <v>21</v>
      </c>
      <c r="B63" s="58" t="s">
        <v>8</v>
      </c>
      <c r="C63" s="96">
        <v>45.6</v>
      </c>
      <c r="D63" s="96">
        <v>53.002506372207513</v>
      </c>
      <c r="E63" s="7">
        <v>69.42675159235668</v>
      </c>
      <c r="F63" s="7">
        <v>32</v>
      </c>
      <c r="G63" s="9">
        <v>31.428571428571427</v>
      </c>
      <c r="H63" s="103">
        <v>81.694795165451069</v>
      </c>
      <c r="I63" s="55">
        <v>33.333333333333329</v>
      </c>
      <c r="J63" s="55">
        <v>23.333333333333332</v>
      </c>
      <c r="K63" s="55">
        <v>16.666666666666664</v>
      </c>
      <c r="L63" s="55">
        <v>6.666666666666667</v>
      </c>
      <c r="M63" s="55">
        <v>13.333333333333334</v>
      </c>
      <c r="N63" s="55">
        <v>6.666666666666667</v>
      </c>
      <c r="O63" s="56">
        <f t="shared" si="8"/>
        <v>99.999999999999986</v>
      </c>
      <c r="P63" s="118">
        <f t="shared" si="9"/>
        <v>50.908505953747472</v>
      </c>
      <c r="Q63" s="24">
        <f t="shared" si="10"/>
        <v>21</v>
      </c>
      <c r="S63" s="122">
        <f t="shared" si="11"/>
        <v>1.728325358363989</v>
      </c>
    </row>
    <row r="64" spans="1:19" x14ac:dyDescent="0.25">
      <c r="A64" s="57">
        <v>22</v>
      </c>
      <c r="B64" s="58" t="s">
        <v>9</v>
      </c>
      <c r="C64" s="96">
        <v>52</v>
      </c>
      <c r="D64" s="96">
        <v>46.005515324545954</v>
      </c>
      <c r="E64" s="7">
        <v>74.594594594594597</v>
      </c>
      <c r="F64" s="7">
        <v>33</v>
      </c>
      <c r="G64" s="9">
        <v>72.477064220183493</v>
      </c>
      <c r="H64" s="103">
        <v>19.138936008950807</v>
      </c>
      <c r="I64" s="55">
        <v>33.333333333333329</v>
      </c>
      <c r="J64" s="55">
        <v>23.333333333333332</v>
      </c>
      <c r="K64" s="55">
        <v>16.666666666666664</v>
      </c>
      <c r="L64" s="55">
        <v>6.666666666666667</v>
      </c>
      <c r="M64" s="55">
        <v>13.333333333333334</v>
      </c>
      <c r="N64" s="55">
        <v>6.666666666666667</v>
      </c>
      <c r="O64" s="56">
        <f t="shared" si="8"/>
        <v>99.999999999999986</v>
      </c>
      <c r="P64" s="118">
        <f t="shared" si="9"/>
        <v>53.639923638114347</v>
      </c>
      <c r="Q64" s="24">
        <f t="shared" si="10"/>
        <v>19</v>
      </c>
      <c r="S64" s="122">
        <f t="shared" si="11"/>
        <v>-2.4282352138498737</v>
      </c>
    </row>
    <row r="65" spans="1:56" x14ac:dyDescent="0.25">
      <c r="A65" s="57">
        <v>23</v>
      </c>
      <c r="B65" s="58" t="s">
        <v>10</v>
      </c>
      <c r="C65" s="96">
        <v>42.4</v>
      </c>
      <c r="D65" s="96">
        <v>50.576634879576901</v>
      </c>
      <c r="E65" s="7">
        <v>61.184210526315788</v>
      </c>
      <c r="F65" s="7">
        <v>19</v>
      </c>
      <c r="G65" s="9">
        <v>24.817518248175183</v>
      </c>
      <c r="H65" s="103">
        <v>61.343720987732134</v>
      </c>
      <c r="I65" s="55">
        <v>33.333333333333329</v>
      </c>
      <c r="J65" s="55">
        <v>23.333333333333332</v>
      </c>
      <c r="K65" s="55">
        <v>16.666666666666664</v>
      </c>
      <c r="L65" s="55">
        <v>6.666666666666667</v>
      </c>
      <c r="M65" s="55">
        <v>13.333333333333334</v>
      </c>
      <c r="N65" s="55">
        <v>6.666666666666667</v>
      </c>
      <c r="O65" s="56">
        <f t="shared" si="8"/>
        <v>99.999999999999986</v>
      </c>
      <c r="P65" s="118">
        <f t="shared" si="9"/>
        <v>44.797167058559417</v>
      </c>
      <c r="Q65" s="24">
        <f t="shared" si="10"/>
        <v>28</v>
      </c>
      <c r="S65" s="122">
        <f t="shared" si="11"/>
        <v>-2.4163551547904589</v>
      </c>
    </row>
    <row r="66" spans="1:56" x14ac:dyDescent="0.25">
      <c r="A66" s="57">
        <v>24</v>
      </c>
      <c r="B66" s="58" t="s">
        <v>11</v>
      </c>
      <c r="C66" s="96">
        <v>51</v>
      </c>
      <c r="D66" s="96">
        <v>48.978066871699504</v>
      </c>
      <c r="E66" s="7">
        <v>76.13636363636364</v>
      </c>
      <c r="F66" s="7">
        <v>35</v>
      </c>
      <c r="G66" s="9">
        <v>47.31707317073171</v>
      </c>
      <c r="H66" s="103">
        <v>79.403822006639487</v>
      </c>
      <c r="I66" s="55">
        <v>33.333333333333329</v>
      </c>
      <c r="J66" s="55">
        <v>23.333333333333332</v>
      </c>
      <c r="K66" s="55">
        <v>16.666666666666664</v>
      </c>
      <c r="L66" s="55">
        <v>6.666666666666667</v>
      </c>
      <c r="M66" s="55">
        <v>13.333333333333334</v>
      </c>
      <c r="N66" s="55">
        <v>6.666666666666667</v>
      </c>
      <c r="O66" s="56">
        <f t="shared" si="8"/>
        <v>99.999999999999986</v>
      </c>
      <c r="P66" s="118">
        <f t="shared" si="9"/>
        <v>55.053474099330685</v>
      </c>
      <c r="Q66" s="24">
        <f t="shared" si="10"/>
        <v>16</v>
      </c>
      <c r="S66" s="122">
        <f t="shared" si="11"/>
        <v>-1.0415843207777584</v>
      </c>
    </row>
    <row r="67" spans="1:56" x14ac:dyDescent="0.25">
      <c r="A67" s="57">
        <v>25</v>
      </c>
      <c r="B67" s="58" t="s">
        <v>12</v>
      </c>
      <c r="C67" s="96">
        <v>44</v>
      </c>
      <c r="D67" s="96">
        <v>38.461189681173472</v>
      </c>
      <c r="E67" s="7">
        <v>79.054054054054063</v>
      </c>
      <c r="F67" s="7">
        <v>46</v>
      </c>
      <c r="G67" s="9">
        <v>48.319327731092436</v>
      </c>
      <c r="H67" s="103">
        <v>87.043768370712712</v>
      </c>
      <c r="I67" s="55">
        <v>33.333333333333329</v>
      </c>
      <c r="J67" s="55">
        <v>23.333333333333332</v>
      </c>
      <c r="K67" s="55">
        <v>16.666666666666664</v>
      </c>
      <c r="L67" s="55">
        <v>6.666666666666667</v>
      </c>
      <c r="M67" s="55">
        <v>13.333333333333334</v>
      </c>
      <c r="N67" s="55">
        <v>6.666666666666667</v>
      </c>
      <c r="O67" s="56">
        <f t="shared" si="8"/>
        <v>99.999999999999986</v>
      </c>
      <c r="P67" s="118">
        <f t="shared" si="9"/>
        <v>52.128781523476</v>
      </c>
      <c r="Q67" s="24">
        <f t="shared" si="10"/>
        <v>20</v>
      </c>
      <c r="S67" s="122">
        <f t="shared" si="11"/>
        <v>-0.80440941457960946</v>
      </c>
    </row>
    <row r="68" spans="1:56" x14ac:dyDescent="0.25">
      <c r="A68" s="57">
        <v>26</v>
      </c>
      <c r="B68" s="58" t="s">
        <v>13</v>
      </c>
      <c r="C68" s="96">
        <v>52.400000000000006</v>
      </c>
      <c r="D68" s="96">
        <v>51.938810791822966</v>
      </c>
      <c r="E68" s="7">
        <v>89.847715736040612</v>
      </c>
      <c r="F68" s="7">
        <v>79</v>
      </c>
      <c r="G68" s="9">
        <v>53.092783505154642</v>
      </c>
      <c r="H68" s="103">
        <v>69.261897672003727</v>
      </c>
      <c r="I68" s="55">
        <v>33.333333333333329</v>
      </c>
      <c r="J68" s="55">
        <v>23.333333333333332</v>
      </c>
      <c r="K68" s="55">
        <v>16.666666666666664</v>
      </c>
      <c r="L68" s="55">
        <v>6.666666666666667</v>
      </c>
      <c r="M68" s="55">
        <v>13.333333333333334</v>
      </c>
      <c r="N68" s="55">
        <v>6.666666666666667</v>
      </c>
      <c r="O68" s="56">
        <f t="shared" si="8"/>
        <v>99.999999999999986</v>
      </c>
      <c r="P68" s="118">
        <f t="shared" si="9"/>
        <v>61.523506119586337</v>
      </c>
      <c r="Q68" s="24">
        <f t="shared" si="10"/>
        <v>8</v>
      </c>
      <c r="S68" s="122">
        <f t="shared" si="11"/>
        <v>2.4064701797313077</v>
      </c>
    </row>
    <row r="69" spans="1:56" x14ac:dyDescent="0.25">
      <c r="A69" s="57">
        <v>27</v>
      </c>
      <c r="B69" s="58" t="s">
        <v>14</v>
      </c>
      <c r="C69" s="96">
        <v>55.000000000000007</v>
      </c>
      <c r="D69" s="96">
        <v>81.403166673983165</v>
      </c>
      <c r="E69" s="7">
        <v>84.615384615384613</v>
      </c>
      <c r="F69" s="7">
        <v>85</v>
      </c>
      <c r="G69" s="9">
        <v>61.111111111111114</v>
      </c>
      <c r="H69" s="103">
        <v>70.550142916183518</v>
      </c>
      <c r="I69" s="55">
        <v>33.333333333333329</v>
      </c>
      <c r="J69" s="55">
        <v>23.333333333333332</v>
      </c>
      <c r="K69" s="55">
        <v>16.666666666666664</v>
      </c>
      <c r="L69" s="55">
        <v>6.666666666666667</v>
      </c>
      <c r="M69" s="55">
        <v>13.333333333333334</v>
      </c>
      <c r="N69" s="55">
        <v>6.666666666666667</v>
      </c>
      <c r="O69" s="56">
        <f t="shared" si="8"/>
        <v>99.999999999999986</v>
      </c>
      <c r="P69" s="118">
        <f t="shared" si="9"/>
        <v>69.948127335720571</v>
      </c>
      <c r="Q69" s="24">
        <f t="shared" si="10"/>
        <v>1</v>
      </c>
      <c r="S69" s="122">
        <f t="shared" si="11"/>
        <v>1.2522790183387968</v>
      </c>
    </row>
    <row r="70" spans="1:56" ht="15" customHeight="1" thickBot="1" x14ac:dyDescent="0.3">
      <c r="A70" s="59">
        <v>28</v>
      </c>
      <c r="B70" s="60" t="s">
        <v>15</v>
      </c>
      <c r="C70" s="100">
        <v>54.2</v>
      </c>
      <c r="D70" s="100">
        <v>57.792673882140811</v>
      </c>
      <c r="E70" s="101">
        <v>80.630630630630634</v>
      </c>
      <c r="F70" s="101">
        <v>78</v>
      </c>
      <c r="G70" s="10">
        <v>57.333333333333336</v>
      </c>
      <c r="H70" s="104">
        <v>72.760003596865673</v>
      </c>
      <c r="I70" s="55">
        <v>33.333333333333329</v>
      </c>
      <c r="J70" s="55">
        <v>23.333333333333332</v>
      </c>
      <c r="K70" s="55">
        <v>16.666666666666664</v>
      </c>
      <c r="L70" s="55">
        <v>6.666666666666667</v>
      </c>
      <c r="M70" s="55">
        <v>13.333333333333334</v>
      </c>
      <c r="N70" s="55">
        <v>6.666666666666667</v>
      </c>
      <c r="O70" s="56">
        <f t="shared" si="8"/>
        <v>99.999999999999986</v>
      </c>
      <c r="P70" s="188">
        <f t="shared" si="9"/>
        <v>62.685173695173454</v>
      </c>
      <c r="Q70" s="120">
        <f t="shared" si="10"/>
        <v>6</v>
      </c>
      <c r="S70" s="39">
        <f t="shared" si="11"/>
        <v>0.32545601886526043</v>
      </c>
    </row>
    <row r="71" spans="1:56" ht="15" customHeight="1" x14ac:dyDescent="0.25">
      <c r="A71" s="61"/>
      <c r="B71" s="61"/>
      <c r="C71" s="61"/>
      <c r="D71" s="61"/>
      <c r="E71" s="61"/>
      <c r="F71" s="61"/>
      <c r="G71" s="61"/>
      <c r="H71" s="61"/>
      <c r="S71" s="114"/>
    </row>
    <row r="72" spans="1:56" ht="15.75" thickBot="1" x14ac:dyDescent="0.3">
      <c r="A72" s="61"/>
      <c r="B72" s="62" t="s">
        <v>67</v>
      </c>
      <c r="C72" s="63"/>
      <c r="D72" s="64"/>
      <c r="E72" s="65"/>
      <c r="F72" s="65"/>
      <c r="G72" s="65"/>
      <c r="H72" s="65"/>
      <c r="S72" s="114"/>
    </row>
    <row r="73" spans="1:56" ht="15.75" thickBot="1" x14ac:dyDescent="0.3">
      <c r="A73" s="66"/>
      <c r="B73" s="34" t="s">
        <v>28</v>
      </c>
      <c r="C73" s="5">
        <f t="shared" ref="C73:H73" si="12">AVERAGE(C43:C70)</f>
        <v>49.857142857142868</v>
      </c>
      <c r="D73" s="5">
        <f t="shared" si="12"/>
        <v>55.413504290829046</v>
      </c>
      <c r="E73" s="5">
        <f t="shared" si="12"/>
        <v>75.985418400142748</v>
      </c>
      <c r="F73" s="5">
        <f t="shared" si="12"/>
        <v>51.5</v>
      </c>
      <c r="G73" s="5">
        <f>AVERAGE(G43:G70)</f>
        <v>48.438141946873372</v>
      </c>
      <c r="H73" s="5">
        <f t="shared" si="12"/>
        <v>66.566328238131064</v>
      </c>
      <c r="I73" s="55"/>
      <c r="J73" s="55"/>
      <c r="K73" s="55"/>
      <c r="L73" s="55"/>
      <c r="M73" s="55"/>
      <c r="N73" s="55"/>
      <c r="O73" s="55"/>
      <c r="P73" s="5">
        <f>AVERAGE(P43:P70)</f>
        <v>56.608373458793473</v>
      </c>
      <c r="S73" s="41">
        <f>P113-P73</f>
        <v>-7.6383518710251508E-2</v>
      </c>
    </row>
    <row r="74" spans="1:56" x14ac:dyDescent="0.25">
      <c r="A74" s="66"/>
      <c r="B74" s="34" t="s">
        <v>32</v>
      </c>
      <c r="C74" s="5">
        <f t="shared" ref="C74:H74" si="13">STDEV(C43:C70)</f>
        <v>5.2518376728340215</v>
      </c>
      <c r="D74" s="5">
        <f t="shared" si="13"/>
        <v>10.444827253459581</v>
      </c>
      <c r="E74" s="5">
        <f t="shared" si="13"/>
        <v>9.456045018645943</v>
      </c>
      <c r="F74" s="5">
        <f t="shared" si="13"/>
        <v>20.73018911492948</v>
      </c>
      <c r="G74" s="5">
        <f>STDEV(G43:G70)</f>
        <v>14.461533782433916</v>
      </c>
      <c r="H74" s="5">
        <f t="shared" si="13"/>
        <v>18.948587586278766</v>
      </c>
      <c r="I74" s="55"/>
      <c r="J74" s="55"/>
      <c r="K74" s="55"/>
      <c r="L74" s="55"/>
      <c r="M74" s="55"/>
      <c r="N74" s="55"/>
      <c r="O74" s="55"/>
      <c r="P74" s="5">
        <f>STDEV(P43:P70)</f>
        <v>6.5722062079654293</v>
      </c>
    </row>
    <row r="75" spans="1:56" x14ac:dyDescent="0.25">
      <c r="A75" s="66"/>
      <c r="B75" s="34" t="s">
        <v>29</v>
      </c>
      <c r="C75" s="35">
        <f t="shared" ref="C75:H75" si="14">COUNT(C43:C70)</f>
        <v>28</v>
      </c>
      <c r="D75" s="35">
        <f t="shared" si="14"/>
        <v>28</v>
      </c>
      <c r="E75" s="35">
        <f t="shared" si="14"/>
        <v>28</v>
      </c>
      <c r="F75" s="35">
        <f t="shared" si="14"/>
        <v>28</v>
      </c>
      <c r="G75" s="35">
        <f>COUNT(G43:G70)</f>
        <v>27</v>
      </c>
      <c r="H75" s="35">
        <f t="shared" si="14"/>
        <v>28</v>
      </c>
      <c r="I75" s="56"/>
      <c r="J75" s="56"/>
      <c r="K75" s="56"/>
      <c r="L75" s="56"/>
      <c r="M75" s="56"/>
      <c r="N75" s="56"/>
      <c r="O75" s="56"/>
      <c r="P75" s="35">
        <f>COUNT(P43:P70)</f>
        <v>28</v>
      </c>
    </row>
    <row r="76" spans="1:56" x14ac:dyDescent="0.25">
      <c r="A76" s="67"/>
      <c r="B76" s="34" t="s">
        <v>30</v>
      </c>
      <c r="C76" s="1">
        <f t="shared" ref="C76:H76" si="15">MIN(C43:C70)</f>
        <v>40.200000000000003</v>
      </c>
      <c r="D76" s="1">
        <f t="shared" si="15"/>
        <v>38.167320138240001</v>
      </c>
      <c r="E76" s="1">
        <f t="shared" si="15"/>
        <v>50.588235294117645</v>
      </c>
      <c r="F76" s="1">
        <f t="shared" si="15"/>
        <v>19</v>
      </c>
      <c r="G76" s="1">
        <f>MIN(G43:G70)</f>
        <v>20</v>
      </c>
      <c r="H76" s="1">
        <f t="shared" si="15"/>
        <v>19.138936008950807</v>
      </c>
      <c r="I76" s="22"/>
      <c r="J76" s="22"/>
      <c r="K76" s="22"/>
      <c r="L76" s="22"/>
      <c r="M76" s="22"/>
      <c r="N76" s="22"/>
      <c r="O76" s="22"/>
      <c r="P76" s="1">
        <f>MIN(P43:P70)</f>
        <v>44.797167058559417</v>
      </c>
      <c r="R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</row>
    <row r="77" spans="1:56" x14ac:dyDescent="0.25">
      <c r="A77" s="67"/>
      <c r="B77" s="34" t="s">
        <v>31</v>
      </c>
      <c r="C77" s="1">
        <f t="shared" ref="C77:H77" si="16">MAX(C43:C70)</f>
        <v>55.399999999999991</v>
      </c>
      <c r="D77" s="1">
        <f t="shared" si="16"/>
        <v>81.403166673983165</v>
      </c>
      <c r="E77" s="1">
        <f t="shared" si="16"/>
        <v>89.847715736040612</v>
      </c>
      <c r="F77" s="1">
        <f t="shared" si="16"/>
        <v>88</v>
      </c>
      <c r="G77" s="1">
        <f>MAX(G43:G70)</f>
        <v>72.477064220183493</v>
      </c>
      <c r="H77" s="1">
        <f t="shared" si="16"/>
        <v>92.982610938412051</v>
      </c>
      <c r="I77" s="22"/>
      <c r="J77" s="22"/>
      <c r="K77" s="22"/>
      <c r="L77" s="22"/>
      <c r="M77" s="22"/>
      <c r="N77" s="22"/>
      <c r="O77" s="22"/>
      <c r="P77" s="1">
        <f>MAX(P43:P70)</f>
        <v>69.948127335720571</v>
      </c>
      <c r="R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</row>
    <row r="78" spans="1:56" x14ac:dyDescent="0.25">
      <c r="B78" s="69" t="s">
        <v>33</v>
      </c>
      <c r="C78" s="70">
        <v>50</v>
      </c>
      <c r="D78" s="70"/>
      <c r="E78" s="70"/>
      <c r="F78" s="70"/>
      <c r="G78" s="70"/>
    </row>
    <row r="79" spans="1:56" ht="15" customHeight="1" x14ac:dyDescent="0.25">
      <c r="A79" s="12"/>
      <c r="B79" s="69"/>
      <c r="C79" s="70"/>
      <c r="D79" s="70"/>
      <c r="E79" s="70"/>
      <c r="F79" s="70"/>
      <c r="G79" s="70"/>
      <c r="I79" s="12"/>
      <c r="J79" s="12"/>
      <c r="K79" s="12"/>
      <c r="L79" s="12"/>
      <c r="M79" s="12"/>
      <c r="N79" s="12"/>
      <c r="O79" s="12"/>
      <c r="P79" s="12"/>
      <c r="Q79" s="12"/>
    </row>
    <row r="80" spans="1:56" ht="15.75" thickBot="1" x14ac:dyDescent="0.3">
      <c r="C80" s="65"/>
      <c r="D80" s="65"/>
      <c r="E80" s="72"/>
    </row>
    <row r="81" spans="1:19" ht="81" customHeight="1" thickBot="1" x14ac:dyDescent="0.3">
      <c r="A81" s="204" t="s">
        <v>42</v>
      </c>
      <c r="B81" s="205"/>
      <c r="C81" s="45" t="s">
        <v>34</v>
      </c>
      <c r="D81" s="46" t="s">
        <v>35</v>
      </c>
      <c r="E81" s="46" t="s">
        <v>36</v>
      </c>
      <c r="F81" s="46" t="s">
        <v>37</v>
      </c>
      <c r="G81" s="46" t="s">
        <v>38</v>
      </c>
      <c r="H81" s="110" t="s">
        <v>39</v>
      </c>
      <c r="I81" s="206" t="s">
        <v>56</v>
      </c>
      <c r="J81" s="206"/>
      <c r="K81" s="206"/>
      <c r="L81" s="206"/>
      <c r="M81" s="206"/>
      <c r="N81" s="206"/>
      <c r="O81" s="20"/>
      <c r="P81" s="202" t="s">
        <v>79</v>
      </c>
      <c r="Q81" s="203"/>
      <c r="S81" s="12"/>
    </row>
    <row r="82" spans="1:19" s="52" customFormat="1" ht="29.1" customHeight="1" thickBot="1" x14ac:dyDescent="0.25">
      <c r="A82" s="73" t="s">
        <v>47</v>
      </c>
      <c r="B82" s="74" t="s">
        <v>26</v>
      </c>
      <c r="C82" s="75" t="s">
        <v>77</v>
      </c>
      <c r="D82" s="75" t="s">
        <v>77</v>
      </c>
      <c r="E82" s="97" t="s">
        <v>75</v>
      </c>
      <c r="F82" s="98" t="s">
        <v>77</v>
      </c>
      <c r="G82" s="99" t="s">
        <v>78</v>
      </c>
      <c r="H82" s="50" t="s">
        <v>76</v>
      </c>
      <c r="I82" s="51" t="s">
        <v>58</v>
      </c>
      <c r="J82" s="51" t="s">
        <v>59</v>
      </c>
      <c r="K82" s="51" t="s">
        <v>60</v>
      </c>
      <c r="L82" s="51" t="s">
        <v>61</v>
      </c>
      <c r="M82" s="51" t="s">
        <v>64</v>
      </c>
      <c r="N82" s="51" t="s">
        <v>65</v>
      </c>
      <c r="O82" s="109"/>
      <c r="P82" s="115" t="s">
        <v>62</v>
      </c>
      <c r="Q82" s="116" t="s">
        <v>57</v>
      </c>
      <c r="S82" s="20"/>
    </row>
    <row r="83" spans="1:19" x14ac:dyDescent="0.25">
      <c r="A83" s="53">
        <v>1</v>
      </c>
      <c r="B83" s="54" t="s">
        <v>70</v>
      </c>
      <c r="C83" s="95">
        <v>61.199999999999996</v>
      </c>
      <c r="D83" s="95">
        <v>55.172767982187153</v>
      </c>
      <c r="E83" s="6">
        <v>80.676328502415458</v>
      </c>
      <c r="F83" s="6">
        <v>59</v>
      </c>
      <c r="G83" s="8">
        <v>65.833333333333329</v>
      </c>
      <c r="H83" s="102">
        <v>51.613772015695027</v>
      </c>
      <c r="I83" s="55">
        <v>33.333333333333329</v>
      </c>
      <c r="J83" s="55">
        <v>23.333333333333332</v>
      </c>
      <c r="K83" s="55">
        <v>16.666666666666664</v>
      </c>
      <c r="L83" s="55">
        <v>6.666666666666667</v>
      </c>
      <c r="M83" s="55">
        <v>13.333333333333334</v>
      </c>
      <c r="N83" s="55">
        <v>6.666666666666667</v>
      </c>
      <c r="O83" s="56">
        <f t="shared" ref="O83:O110" si="17">SUM(I83:N83)</f>
        <v>99.999999999999986</v>
      </c>
      <c r="P83" s="118">
        <f t="shared" ref="P83:P110" si="18">((C83*I83)+(D83*J83)+(E83*K83)+(F83*L83)+(G83*M83)+(H83*N83))/(SUM(I83,J83,K83,L83,M83,N83))</f>
        <v>62.87172985840369</v>
      </c>
      <c r="Q83" s="28">
        <f t="shared" ref="Q83:Q110" si="19">RANK(P83,P$83:P$110)</f>
        <v>6</v>
      </c>
    </row>
    <row r="84" spans="1:19" x14ac:dyDescent="0.25">
      <c r="A84" s="57">
        <v>2</v>
      </c>
      <c r="B84" s="58" t="s">
        <v>17</v>
      </c>
      <c r="C84" s="96">
        <v>51.800000000000004</v>
      </c>
      <c r="D84" s="96">
        <v>63.509376908025978</v>
      </c>
      <c r="E84" s="7">
        <v>63.111111111111107</v>
      </c>
      <c r="F84" s="7">
        <v>22</v>
      </c>
      <c r="G84" s="9">
        <v>47.034764826175866</v>
      </c>
      <c r="H84" s="103">
        <v>69.227176469769859</v>
      </c>
      <c r="I84" s="55">
        <v>33.333333333333329</v>
      </c>
      <c r="J84" s="55">
        <v>23.333333333333332</v>
      </c>
      <c r="K84" s="55">
        <v>16.666666666666664</v>
      </c>
      <c r="L84" s="55">
        <v>6.666666666666667</v>
      </c>
      <c r="M84" s="55">
        <v>13.333333333333334</v>
      </c>
      <c r="N84" s="55">
        <v>6.666666666666667</v>
      </c>
      <c r="O84" s="56">
        <f t="shared" si="17"/>
        <v>99.999999999999986</v>
      </c>
      <c r="P84" s="118">
        <f t="shared" si="18"/>
        <v>54.957153538532694</v>
      </c>
      <c r="Q84" s="24">
        <f t="shared" si="19"/>
        <v>15</v>
      </c>
    </row>
    <row r="85" spans="1:19" x14ac:dyDescent="0.25">
      <c r="A85" s="57">
        <v>3</v>
      </c>
      <c r="B85" s="58" t="s">
        <v>18</v>
      </c>
      <c r="C85" s="96">
        <v>56.999999999999993</v>
      </c>
      <c r="D85" s="96">
        <v>54.456118317268512</v>
      </c>
      <c r="E85" s="7">
        <v>70.89201877934272</v>
      </c>
      <c r="F85" s="7">
        <v>43</v>
      </c>
      <c r="G85" s="9">
        <v>44.54756380510441</v>
      </c>
      <c r="H85" s="103">
        <v>78.959677879529636</v>
      </c>
      <c r="I85" s="55">
        <v>33.333333333333329</v>
      </c>
      <c r="J85" s="55">
        <v>23.333333333333332</v>
      </c>
      <c r="K85" s="55">
        <v>16.666666666666664</v>
      </c>
      <c r="L85" s="55">
        <v>6.666666666666667</v>
      </c>
      <c r="M85" s="55">
        <v>13.333333333333334</v>
      </c>
      <c r="N85" s="55">
        <v>6.666666666666667</v>
      </c>
      <c r="O85" s="56">
        <f t="shared" si="17"/>
        <v>99.999999999999986</v>
      </c>
      <c r="P85" s="118">
        <f t="shared" si="18"/>
        <v>57.592084436569003</v>
      </c>
      <c r="Q85" s="24">
        <f t="shared" si="19"/>
        <v>13</v>
      </c>
    </row>
    <row r="86" spans="1:19" x14ac:dyDescent="0.25">
      <c r="A86" s="57">
        <v>4</v>
      </c>
      <c r="B86" s="58" t="s">
        <v>19</v>
      </c>
      <c r="C86" s="96">
        <v>58.8</v>
      </c>
      <c r="D86" s="96">
        <v>61.948957741795567</v>
      </c>
      <c r="E86" s="7">
        <v>86.40776699029125</v>
      </c>
      <c r="F86" s="7">
        <v>82</v>
      </c>
      <c r="G86" s="9">
        <v>67.340067340067336</v>
      </c>
      <c r="H86" s="103">
        <v>65.078682798374771</v>
      </c>
      <c r="I86" s="55">
        <v>33.333333333333329</v>
      </c>
      <c r="J86" s="55">
        <v>23.333333333333332</v>
      </c>
      <c r="K86" s="55">
        <v>16.666666666666664</v>
      </c>
      <c r="L86" s="55">
        <v>6.666666666666667</v>
      </c>
      <c r="M86" s="55">
        <v>13.333333333333334</v>
      </c>
      <c r="N86" s="55">
        <v>6.666666666666667</v>
      </c>
      <c r="O86" s="56">
        <f t="shared" si="17"/>
        <v>99.999999999999986</v>
      </c>
      <c r="P86" s="118">
        <f t="shared" si="18"/>
        <v>67.239972470034814</v>
      </c>
      <c r="Q86" s="24">
        <f t="shared" si="19"/>
        <v>2</v>
      </c>
    </row>
    <row r="87" spans="1:19" x14ac:dyDescent="0.25">
      <c r="A87" s="57">
        <v>5</v>
      </c>
      <c r="B87" s="58" t="s">
        <v>16</v>
      </c>
      <c r="C87" s="96">
        <v>60.199999999999996</v>
      </c>
      <c r="D87" s="96">
        <v>40.195672347482088</v>
      </c>
      <c r="E87" s="7">
        <v>79.943502824858754</v>
      </c>
      <c r="F87" s="7">
        <v>53</v>
      </c>
      <c r="G87" s="9">
        <v>48.079877112135179</v>
      </c>
      <c r="H87" s="103">
        <v>77.11595694214661</v>
      </c>
      <c r="I87" s="55">
        <v>33.333333333333329</v>
      </c>
      <c r="J87" s="55">
        <v>23.333333333333332</v>
      </c>
      <c r="K87" s="55">
        <v>16.666666666666664</v>
      </c>
      <c r="L87" s="55">
        <v>6.666666666666667</v>
      </c>
      <c r="M87" s="55">
        <v>13.333333333333334</v>
      </c>
      <c r="N87" s="55">
        <v>6.666666666666667</v>
      </c>
      <c r="O87" s="56">
        <f t="shared" si="17"/>
        <v>99.999999999999986</v>
      </c>
      <c r="P87" s="118">
        <f t="shared" si="18"/>
        <v>57.854621429650081</v>
      </c>
      <c r="Q87" s="24">
        <f t="shared" si="19"/>
        <v>12</v>
      </c>
    </row>
    <row r="88" spans="1:19" x14ac:dyDescent="0.25">
      <c r="A88" s="57">
        <v>6</v>
      </c>
      <c r="B88" s="58" t="s">
        <v>20</v>
      </c>
      <c r="C88" s="96">
        <v>57.999999999999993</v>
      </c>
      <c r="D88" s="96">
        <v>37.228743488504065</v>
      </c>
      <c r="E88" s="7">
        <v>61.111111111111114</v>
      </c>
      <c r="F88" s="7">
        <v>57</v>
      </c>
      <c r="G88" s="9">
        <v>35.443037974683541</v>
      </c>
      <c r="H88" s="103">
        <v>85.395007376258903</v>
      </c>
      <c r="I88" s="55">
        <v>33.333333333333329</v>
      </c>
      <c r="J88" s="55">
        <v>23.333333333333332</v>
      </c>
      <c r="K88" s="55">
        <v>16.666666666666664</v>
      </c>
      <c r="L88" s="55">
        <v>6.666666666666667</v>
      </c>
      <c r="M88" s="55">
        <v>13.333333333333334</v>
      </c>
      <c r="N88" s="55">
        <v>6.666666666666667</v>
      </c>
      <c r="O88" s="56">
        <f t="shared" si="17"/>
        <v>99.999999999999986</v>
      </c>
      <c r="P88" s="118">
        <f t="shared" si="18"/>
        <v>52.42396422087787</v>
      </c>
      <c r="Q88" s="24">
        <f t="shared" si="19"/>
        <v>19</v>
      </c>
    </row>
    <row r="89" spans="1:19" x14ac:dyDescent="0.25">
      <c r="A89" s="57">
        <v>7</v>
      </c>
      <c r="B89" s="58" t="s">
        <v>21</v>
      </c>
      <c r="C89" s="96">
        <v>59.8</v>
      </c>
      <c r="D89" s="96">
        <v>62.226387226032877</v>
      </c>
      <c r="E89" s="7">
        <v>82.926829268292678</v>
      </c>
      <c r="F89" s="7">
        <v>45</v>
      </c>
      <c r="G89" s="9">
        <v>53.908355795148246</v>
      </c>
      <c r="H89" s="103">
        <v>54.455523317181417</v>
      </c>
      <c r="I89" s="55">
        <v>33.333333333333329</v>
      </c>
      <c r="J89" s="55">
        <v>23.333333333333332</v>
      </c>
      <c r="K89" s="55">
        <v>16.666666666666664</v>
      </c>
      <c r="L89" s="55">
        <v>6.666666666666667</v>
      </c>
      <c r="M89" s="55">
        <v>13.333333333333334</v>
      </c>
      <c r="N89" s="55">
        <v>6.666666666666667</v>
      </c>
      <c r="O89" s="56">
        <f t="shared" si="17"/>
        <v>99.999999999999986</v>
      </c>
      <c r="P89" s="118">
        <f t="shared" si="18"/>
        <v>62.092110891288321</v>
      </c>
      <c r="Q89" s="24">
        <f t="shared" si="19"/>
        <v>9</v>
      </c>
    </row>
    <row r="90" spans="1:19" x14ac:dyDescent="0.25">
      <c r="A90" s="57">
        <v>8</v>
      </c>
      <c r="B90" s="58" t="s">
        <v>22</v>
      </c>
      <c r="C90" s="96">
        <v>61.4</v>
      </c>
      <c r="D90" s="96">
        <v>44.113105524903389</v>
      </c>
      <c r="E90" s="7">
        <v>60.8</v>
      </c>
      <c r="F90" s="7">
        <v>19</v>
      </c>
      <c r="G90" s="9">
        <v>24.440298507462686</v>
      </c>
      <c r="H90" s="103">
        <v>38.488125034675853</v>
      </c>
      <c r="I90" s="55">
        <v>33.333333333333329</v>
      </c>
      <c r="J90" s="55">
        <v>23.333333333333332</v>
      </c>
      <c r="K90" s="55">
        <v>16.666666666666664</v>
      </c>
      <c r="L90" s="55">
        <v>6.666666666666667</v>
      </c>
      <c r="M90" s="55">
        <v>13.333333333333334</v>
      </c>
      <c r="N90" s="55">
        <v>6.666666666666667</v>
      </c>
      <c r="O90" s="56">
        <f t="shared" si="17"/>
        <v>99.999999999999986</v>
      </c>
      <c r="P90" s="118">
        <f t="shared" si="18"/>
        <v>47.984306092450879</v>
      </c>
      <c r="Q90" s="24">
        <f t="shared" si="19"/>
        <v>27</v>
      </c>
    </row>
    <row r="91" spans="1:19" x14ac:dyDescent="0.25">
      <c r="A91" s="57">
        <v>9</v>
      </c>
      <c r="B91" s="58" t="s">
        <v>23</v>
      </c>
      <c r="C91" s="96">
        <v>65</v>
      </c>
      <c r="D91" s="96">
        <v>48.680349491377221</v>
      </c>
      <c r="E91" s="7">
        <v>66.666666666666657</v>
      </c>
      <c r="F91" s="7">
        <v>33</v>
      </c>
      <c r="G91" s="9">
        <v>67.213114754098356</v>
      </c>
      <c r="H91" s="103">
        <v>28.234108734385071</v>
      </c>
      <c r="I91" s="55">
        <v>33.333333333333329</v>
      </c>
      <c r="J91" s="55">
        <v>23.333333333333332</v>
      </c>
      <c r="K91" s="55">
        <v>16.666666666666664</v>
      </c>
      <c r="L91" s="55">
        <v>6.666666666666667</v>
      </c>
      <c r="M91" s="55">
        <v>13.333333333333334</v>
      </c>
      <c r="N91" s="55">
        <v>6.666666666666667</v>
      </c>
      <c r="O91" s="56">
        <f t="shared" si="17"/>
        <v>99.999999999999986</v>
      </c>
      <c r="P91" s="118">
        <f t="shared" si="18"/>
        <v>57.180548541937917</v>
      </c>
      <c r="Q91" s="24">
        <f t="shared" si="19"/>
        <v>14</v>
      </c>
    </row>
    <row r="92" spans="1:19" x14ac:dyDescent="0.25">
      <c r="A92" s="57">
        <v>10</v>
      </c>
      <c r="B92" s="58" t="s">
        <v>24</v>
      </c>
      <c r="C92" s="96">
        <v>65.8</v>
      </c>
      <c r="D92" s="96">
        <v>51.154000740127948</v>
      </c>
      <c r="E92" s="7">
        <v>74.045801526717554</v>
      </c>
      <c r="F92" s="7">
        <v>56</v>
      </c>
      <c r="G92" s="9">
        <v>67.430025445292614</v>
      </c>
      <c r="H92" s="103">
        <v>54.532317276881123</v>
      </c>
      <c r="I92" s="55">
        <v>33.333333333333329</v>
      </c>
      <c r="J92" s="55">
        <v>23.333333333333332</v>
      </c>
      <c r="K92" s="55">
        <v>16.666666666666664</v>
      </c>
      <c r="L92" s="55">
        <v>6.666666666666667</v>
      </c>
      <c r="M92" s="55">
        <v>13.333333333333334</v>
      </c>
      <c r="N92" s="55">
        <v>6.666666666666667</v>
      </c>
      <c r="O92" s="56">
        <f t="shared" si="17"/>
        <v>99.999999999999986</v>
      </c>
      <c r="P92" s="118">
        <f t="shared" si="18"/>
        <v>62.569724971647204</v>
      </c>
      <c r="Q92" s="24">
        <f t="shared" si="19"/>
        <v>7</v>
      </c>
    </row>
    <row r="93" spans="1:19" x14ac:dyDescent="0.25">
      <c r="A93" s="57">
        <v>11</v>
      </c>
      <c r="B93" s="58" t="s">
        <v>54</v>
      </c>
      <c r="C93" s="96">
        <v>55.600000000000009</v>
      </c>
      <c r="D93" s="96">
        <v>39.382468779007247</v>
      </c>
      <c r="E93" s="7">
        <v>57.641921397379917</v>
      </c>
      <c r="F93" s="7">
        <v>27</v>
      </c>
      <c r="G93" s="9">
        <v>53.333333333333336</v>
      </c>
      <c r="H93" s="103">
        <v>53.666956481947558</v>
      </c>
      <c r="I93" s="55">
        <v>33.333333333333329</v>
      </c>
      <c r="J93" s="55">
        <v>23.333333333333332</v>
      </c>
      <c r="K93" s="55">
        <v>16.666666666666664</v>
      </c>
      <c r="L93" s="55">
        <v>6.666666666666667</v>
      </c>
      <c r="M93" s="55">
        <v>13.333333333333334</v>
      </c>
      <c r="N93" s="55">
        <v>6.666666666666667</v>
      </c>
      <c r="O93" s="56">
        <f t="shared" si="17"/>
        <v>99.999999999999986</v>
      </c>
      <c r="P93" s="118">
        <f t="shared" si="18"/>
        <v>49.818471157905961</v>
      </c>
      <c r="Q93" s="24">
        <f t="shared" si="19"/>
        <v>26</v>
      </c>
    </row>
    <row r="94" spans="1:19" x14ac:dyDescent="0.25">
      <c r="A94" s="57">
        <v>12</v>
      </c>
      <c r="B94" s="58" t="s">
        <v>25</v>
      </c>
      <c r="C94" s="96">
        <v>63.800000000000004</v>
      </c>
      <c r="D94" s="96">
        <v>42.544128018909021</v>
      </c>
      <c r="E94" s="7">
        <v>63.192904656319293</v>
      </c>
      <c r="F94" s="7">
        <v>25</v>
      </c>
      <c r="G94" s="9">
        <v>60.512820512820511</v>
      </c>
      <c r="H94" s="103">
        <v>34.517839505457538</v>
      </c>
      <c r="I94" s="55">
        <v>33.333333333333329</v>
      </c>
      <c r="J94" s="55">
        <v>23.333333333333332</v>
      </c>
      <c r="K94" s="55">
        <v>16.666666666666664</v>
      </c>
      <c r="L94" s="55">
        <v>6.666666666666667</v>
      </c>
      <c r="M94" s="55">
        <v>13.333333333333334</v>
      </c>
      <c r="N94" s="55">
        <v>6.666666666666667</v>
      </c>
      <c r="O94" s="56">
        <f t="shared" si="17"/>
        <v>99.999999999999986</v>
      </c>
      <c r="P94" s="118">
        <f t="shared" si="18"/>
        <v>53.762012682538561</v>
      </c>
      <c r="Q94" s="24">
        <f t="shared" si="19"/>
        <v>17</v>
      </c>
    </row>
    <row r="95" spans="1:19" x14ac:dyDescent="0.25">
      <c r="A95" s="57">
        <v>13</v>
      </c>
      <c r="B95" s="58" t="s">
        <v>0</v>
      </c>
      <c r="C95" s="96">
        <v>60.8</v>
      </c>
      <c r="D95" s="96">
        <v>51.196533112385183</v>
      </c>
      <c r="E95" s="7">
        <v>55.49132947976878</v>
      </c>
      <c r="F95" s="7">
        <v>20</v>
      </c>
      <c r="G95" s="9">
        <v>33.52601156069364</v>
      </c>
      <c r="H95" s="103">
        <v>46.023531163899023</v>
      </c>
      <c r="I95" s="55">
        <v>33.333333333333329</v>
      </c>
      <c r="J95" s="55">
        <v>23.333333333333332</v>
      </c>
      <c r="K95" s="55">
        <v>16.666666666666664</v>
      </c>
      <c r="L95" s="55">
        <v>6.666666666666667</v>
      </c>
      <c r="M95" s="55">
        <v>13.333333333333334</v>
      </c>
      <c r="N95" s="55">
        <v>6.666666666666667</v>
      </c>
      <c r="O95" s="56">
        <f t="shared" si="17"/>
        <v>99.999999999999986</v>
      </c>
      <c r="P95" s="118">
        <f t="shared" si="18"/>
        <v>50.332782925203752</v>
      </c>
      <c r="Q95" s="24">
        <f t="shared" si="19"/>
        <v>25</v>
      </c>
    </row>
    <row r="96" spans="1:19" x14ac:dyDescent="0.25">
      <c r="A96" s="57">
        <v>14</v>
      </c>
      <c r="B96" s="58" t="s">
        <v>1</v>
      </c>
      <c r="C96" s="96">
        <v>54.400000000000006</v>
      </c>
      <c r="D96" s="96">
        <v>33.45526869384809</v>
      </c>
      <c r="E96" s="7">
        <v>65.306122448979593</v>
      </c>
      <c r="F96" s="7">
        <v>43</v>
      </c>
      <c r="G96" s="9">
        <v>37.185929648241206</v>
      </c>
      <c r="H96" s="103">
        <v>85.421618355276408</v>
      </c>
      <c r="I96" s="55">
        <v>33.333333333333329</v>
      </c>
      <c r="J96" s="55">
        <v>23.333333333333332</v>
      </c>
      <c r="K96" s="55">
        <v>16.666666666666664</v>
      </c>
      <c r="L96" s="55">
        <v>6.666666666666667</v>
      </c>
      <c r="M96" s="55">
        <v>13.333333333333334</v>
      </c>
      <c r="N96" s="55">
        <v>6.666666666666667</v>
      </c>
      <c r="O96" s="56">
        <f t="shared" si="17"/>
        <v>99.999999999999986</v>
      </c>
      <c r="P96" s="118">
        <f t="shared" si="18"/>
        <v>50.343481613511749</v>
      </c>
      <c r="Q96" s="24">
        <f t="shared" si="19"/>
        <v>24</v>
      </c>
    </row>
    <row r="97" spans="1:17" x14ac:dyDescent="0.25">
      <c r="A97" s="57">
        <v>15</v>
      </c>
      <c r="B97" s="58" t="s">
        <v>2</v>
      </c>
      <c r="C97" s="96">
        <v>55.600000000000009</v>
      </c>
      <c r="D97" s="96">
        <v>43.682547014288282</v>
      </c>
      <c r="E97" s="7">
        <v>63.596491228070171</v>
      </c>
      <c r="F97" s="7">
        <v>35</v>
      </c>
      <c r="G97" s="9">
        <v>25.858585858585858</v>
      </c>
      <c r="H97" s="103">
        <v>83.738006887949226</v>
      </c>
      <c r="I97" s="55">
        <v>33.333333333333329</v>
      </c>
      <c r="J97" s="55">
        <v>23.333333333333332</v>
      </c>
      <c r="K97" s="55">
        <v>16.666666666666664</v>
      </c>
      <c r="L97" s="55">
        <v>6.666666666666667</v>
      </c>
      <c r="M97" s="55">
        <v>13.333333333333334</v>
      </c>
      <c r="N97" s="55">
        <v>6.666666666666667</v>
      </c>
      <c r="O97" s="56">
        <f t="shared" si="17"/>
        <v>99.999999999999986</v>
      </c>
      <c r="P97" s="118">
        <f t="shared" si="18"/>
        <v>50.689021415020356</v>
      </c>
      <c r="Q97" s="24">
        <f t="shared" si="19"/>
        <v>22</v>
      </c>
    </row>
    <row r="98" spans="1:17" x14ac:dyDescent="0.25">
      <c r="A98" s="57">
        <v>16</v>
      </c>
      <c r="B98" s="58" t="s">
        <v>3</v>
      </c>
      <c r="C98" s="96">
        <v>63.2</v>
      </c>
      <c r="D98" s="96">
        <v>52.919253933703082</v>
      </c>
      <c r="E98" s="7">
        <v>81.65680473372781</v>
      </c>
      <c r="F98" s="7">
        <v>79</v>
      </c>
      <c r="G98" s="9">
        <v>58.015267175572518</v>
      </c>
      <c r="H98" s="103">
        <v>59.627133121645961</v>
      </c>
      <c r="I98" s="55">
        <v>33.333333333333329</v>
      </c>
      <c r="J98" s="55">
        <v>23.333333333333332</v>
      </c>
      <c r="K98" s="55">
        <v>16.666666666666664</v>
      </c>
      <c r="L98" s="55">
        <v>6.666666666666667</v>
      </c>
      <c r="M98" s="55">
        <v>13.333333333333334</v>
      </c>
      <c r="N98" s="55">
        <v>6.666666666666667</v>
      </c>
      <c r="O98" s="56">
        <f t="shared" si="17"/>
        <v>99.999999999999986</v>
      </c>
      <c r="P98" s="118">
        <f t="shared" si="18"/>
        <v>64.001137871671432</v>
      </c>
      <c r="Q98" s="24">
        <f t="shared" si="19"/>
        <v>3</v>
      </c>
    </row>
    <row r="99" spans="1:17" x14ac:dyDescent="0.25">
      <c r="A99" s="57">
        <v>17</v>
      </c>
      <c r="B99" s="58" t="s">
        <v>4</v>
      </c>
      <c r="C99" s="96">
        <v>53.2</v>
      </c>
      <c r="D99" s="96">
        <v>43.910393988702538</v>
      </c>
      <c r="E99" s="7">
        <v>79.668049792531122</v>
      </c>
      <c r="F99" s="7">
        <v>42</v>
      </c>
      <c r="G99" s="9">
        <v>15.363881401617252</v>
      </c>
      <c r="H99" s="103">
        <v>64.948529934152717</v>
      </c>
      <c r="I99" s="55">
        <v>33.333333333333329</v>
      </c>
      <c r="J99" s="55">
        <v>23.333333333333332</v>
      </c>
      <c r="K99" s="55">
        <v>16.666666666666664</v>
      </c>
      <c r="L99" s="55">
        <v>6.666666666666667</v>
      </c>
      <c r="M99" s="55">
        <v>13.333333333333334</v>
      </c>
      <c r="N99" s="55">
        <v>6.666666666666667</v>
      </c>
      <c r="O99" s="56">
        <f t="shared" si="17"/>
        <v>99.999999999999986</v>
      </c>
      <c r="P99" s="118">
        <f t="shared" si="18"/>
        <v>50.43551974527827</v>
      </c>
      <c r="Q99" s="24">
        <f t="shared" si="19"/>
        <v>23</v>
      </c>
    </row>
    <row r="100" spans="1:17" x14ac:dyDescent="0.25">
      <c r="A100" s="57">
        <v>18</v>
      </c>
      <c r="B100" s="58" t="s">
        <v>5</v>
      </c>
      <c r="C100" s="96">
        <v>61.199999999999996</v>
      </c>
      <c r="D100" s="96">
        <v>71.801305402989655</v>
      </c>
      <c r="E100" s="7">
        <v>64.251207729468589</v>
      </c>
      <c r="F100" s="7">
        <v>37</v>
      </c>
      <c r="G100" s="175"/>
      <c r="H100" s="103">
        <v>19.035897435897436</v>
      </c>
      <c r="I100" s="55">
        <v>33.333333333333329</v>
      </c>
      <c r="J100" s="55">
        <v>23.333333333333332</v>
      </c>
      <c r="K100" s="55">
        <v>16.666666666666664</v>
      </c>
      <c r="L100" s="55">
        <v>6.666666666666667</v>
      </c>
      <c r="M100" s="174">
        <v>0</v>
      </c>
      <c r="N100" s="55">
        <v>6.666666666666667</v>
      </c>
      <c r="O100" s="56">
        <f t="shared" si="17"/>
        <v>86.666666666666657</v>
      </c>
      <c r="P100" s="118">
        <f t="shared" si="18"/>
        <v>59.536037359233291</v>
      </c>
      <c r="Q100" s="24">
        <f>RANK(P100,P$83:P$110)</f>
        <v>10</v>
      </c>
    </row>
    <row r="101" spans="1:17" x14ac:dyDescent="0.25">
      <c r="A101" s="57">
        <v>19</v>
      </c>
      <c r="B101" s="58" t="s">
        <v>6</v>
      </c>
      <c r="C101" s="96">
        <v>60.199999999999996</v>
      </c>
      <c r="D101" s="96">
        <v>48.791568022061313</v>
      </c>
      <c r="E101" s="7">
        <v>79.126213592233015</v>
      </c>
      <c r="F101" s="7">
        <v>77</v>
      </c>
      <c r="G101" s="9">
        <v>68.767123287671239</v>
      </c>
      <c r="H101" s="103">
        <v>54.274313726408742</v>
      </c>
      <c r="I101" s="55">
        <v>33.333333333333329</v>
      </c>
      <c r="J101" s="55">
        <v>23.333333333333332</v>
      </c>
      <c r="K101" s="55">
        <v>16.666666666666664</v>
      </c>
      <c r="L101" s="55">
        <v>6.666666666666667</v>
      </c>
      <c r="M101" s="55">
        <v>13.333333333333334</v>
      </c>
      <c r="N101" s="55">
        <v>6.666666666666667</v>
      </c>
      <c r="O101" s="56">
        <f t="shared" si="17"/>
        <v>99.999999999999986</v>
      </c>
      <c r="P101" s="118">
        <f t="shared" si="18"/>
        <v>62.559638823969898</v>
      </c>
      <c r="Q101" s="24">
        <f t="shared" si="19"/>
        <v>8</v>
      </c>
    </row>
    <row r="102" spans="1:17" x14ac:dyDescent="0.25">
      <c r="A102" s="57">
        <v>20</v>
      </c>
      <c r="B102" s="58" t="s">
        <v>7</v>
      </c>
      <c r="C102" s="96">
        <v>61.199999999999996</v>
      </c>
      <c r="D102" s="96">
        <v>43.267267391699306</v>
      </c>
      <c r="E102" s="7">
        <v>84.978540772532185</v>
      </c>
      <c r="F102" s="7">
        <v>40</v>
      </c>
      <c r="G102" s="9">
        <v>55.52325581395349</v>
      </c>
      <c r="H102" s="103">
        <v>63.24358629373328</v>
      </c>
      <c r="I102" s="55">
        <v>33.333333333333329</v>
      </c>
      <c r="J102" s="55">
        <v>23.333333333333332</v>
      </c>
      <c r="K102" s="55">
        <v>16.666666666666664</v>
      </c>
      <c r="L102" s="55">
        <v>6.666666666666667</v>
      </c>
      <c r="M102" s="55">
        <v>13.333333333333334</v>
      </c>
      <c r="N102" s="55">
        <v>6.666666666666667</v>
      </c>
      <c r="O102" s="56">
        <f t="shared" si="17"/>
        <v>99.999999999999986</v>
      </c>
      <c r="P102" s="118">
        <f t="shared" si="18"/>
        <v>58.944792381594553</v>
      </c>
      <c r="Q102" s="24">
        <f t="shared" si="19"/>
        <v>11</v>
      </c>
    </row>
    <row r="103" spans="1:17" x14ac:dyDescent="0.25">
      <c r="A103" s="57">
        <v>21</v>
      </c>
      <c r="B103" s="58" t="s">
        <v>8</v>
      </c>
      <c r="C103" s="96">
        <v>57.4</v>
      </c>
      <c r="D103" s="96">
        <v>48.285892254256751</v>
      </c>
      <c r="E103" s="7">
        <v>62.926829268292686</v>
      </c>
      <c r="F103" s="7">
        <v>30</v>
      </c>
      <c r="G103" s="9">
        <v>35.347432024169187</v>
      </c>
      <c r="H103" s="103">
        <v>75.539909572703181</v>
      </c>
      <c r="I103" s="55">
        <v>33.333333333333329</v>
      </c>
      <c r="J103" s="55">
        <v>23.333333333333332</v>
      </c>
      <c r="K103" s="55">
        <v>16.666666666666664</v>
      </c>
      <c r="L103" s="55">
        <v>6.666666666666667</v>
      </c>
      <c r="M103" s="55">
        <v>13.333333333333334</v>
      </c>
      <c r="N103" s="55">
        <v>6.666666666666667</v>
      </c>
      <c r="O103" s="56">
        <f t="shared" si="17"/>
        <v>99.999999999999986</v>
      </c>
      <c r="P103" s="118">
        <f t="shared" si="18"/>
        <v>52.636831312111461</v>
      </c>
      <c r="Q103" s="24">
        <f t="shared" si="19"/>
        <v>18</v>
      </c>
    </row>
    <row r="104" spans="1:17" x14ac:dyDescent="0.25">
      <c r="A104" s="57">
        <v>22</v>
      </c>
      <c r="B104" s="58" t="s">
        <v>9</v>
      </c>
      <c r="C104" s="96">
        <v>62</v>
      </c>
      <c r="D104" s="96">
        <v>33.035162298682614</v>
      </c>
      <c r="E104" s="7">
        <v>63.179916317991633</v>
      </c>
      <c r="F104" s="7">
        <v>22</v>
      </c>
      <c r="G104" s="9">
        <v>72.661870503597129</v>
      </c>
      <c r="H104" s="103">
        <v>17.278726516404571</v>
      </c>
      <c r="I104" s="55">
        <v>33.333333333333329</v>
      </c>
      <c r="J104" s="55">
        <v>23.333333333333332</v>
      </c>
      <c r="K104" s="55">
        <v>16.666666666666664</v>
      </c>
      <c r="L104" s="55">
        <v>6.666666666666667</v>
      </c>
      <c r="M104" s="55">
        <v>13.333333333333334</v>
      </c>
      <c r="N104" s="55">
        <v>6.666666666666667</v>
      </c>
      <c r="O104" s="56">
        <f t="shared" si="17"/>
        <v>99.999999999999986</v>
      </c>
      <c r="P104" s="118">
        <f t="shared" si="18"/>
        <v>51.211688424264473</v>
      </c>
      <c r="Q104" s="24">
        <f t="shared" si="19"/>
        <v>21</v>
      </c>
    </row>
    <row r="105" spans="1:17" x14ac:dyDescent="0.25">
      <c r="A105" s="57">
        <v>23</v>
      </c>
      <c r="B105" s="58" t="s">
        <v>10</v>
      </c>
      <c r="C105" s="96">
        <v>52.800000000000004</v>
      </c>
      <c r="D105" s="96">
        <v>40.279912363141882</v>
      </c>
      <c r="E105" s="7">
        <v>49.056603773584904</v>
      </c>
      <c r="F105" s="7">
        <v>14</v>
      </c>
      <c r="G105" s="9">
        <v>25.138121546961329</v>
      </c>
      <c r="H105" s="103">
        <v>43.814732757652827</v>
      </c>
      <c r="I105" s="55">
        <v>33.333333333333329</v>
      </c>
      <c r="J105" s="55">
        <v>23.333333333333332</v>
      </c>
      <c r="K105" s="55">
        <v>16.666666666666664</v>
      </c>
      <c r="L105" s="55">
        <v>6.666666666666667</v>
      </c>
      <c r="M105" s="55">
        <v>13.333333333333334</v>
      </c>
      <c r="N105" s="55">
        <v>6.666666666666667</v>
      </c>
      <c r="O105" s="56">
        <f t="shared" si="17"/>
        <v>99.999999999999986</v>
      </c>
      <c r="P105" s="118">
        <f t="shared" si="18"/>
        <v>42.380811903768958</v>
      </c>
      <c r="Q105" s="24">
        <f t="shared" si="19"/>
        <v>28</v>
      </c>
    </row>
    <row r="106" spans="1:17" x14ac:dyDescent="0.25">
      <c r="A106" s="57">
        <v>24</v>
      </c>
      <c r="B106" s="58" t="s">
        <v>11</v>
      </c>
      <c r="C106" s="96">
        <v>60.8</v>
      </c>
      <c r="D106" s="96">
        <v>47.456965473981704</v>
      </c>
      <c r="E106" s="7">
        <v>66.028708133971293</v>
      </c>
      <c r="F106" s="7">
        <v>31</v>
      </c>
      <c r="G106" s="9">
        <v>39.130434782608695</v>
      </c>
      <c r="H106" s="103">
        <v>65.746327619212337</v>
      </c>
      <c r="I106" s="55">
        <v>33.333333333333329</v>
      </c>
      <c r="J106" s="55">
        <v>23.333333333333332</v>
      </c>
      <c r="K106" s="55">
        <v>16.666666666666664</v>
      </c>
      <c r="L106" s="55">
        <v>6.666666666666667</v>
      </c>
      <c r="M106" s="55">
        <v>13.333333333333334</v>
      </c>
      <c r="N106" s="55">
        <v>6.666666666666667</v>
      </c>
      <c r="O106" s="56">
        <f t="shared" si="17"/>
        <v>99.999999999999986</v>
      </c>
      <c r="P106" s="118">
        <f t="shared" si="18"/>
        <v>54.011889778552927</v>
      </c>
      <c r="Q106" s="24">
        <f t="shared" si="19"/>
        <v>16</v>
      </c>
    </row>
    <row r="107" spans="1:17" x14ac:dyDescent="0.25">
      <c r="A107" s="57">
        <v>25</v>
      </c>
      <c r="B107" s="58" t="s">
        <v>12</v>
      </c>
      <c r="C107" s="96">
        <v>55.2</v>
      </c>
      <c r="D107" s="96">
        <v>30.28311236745677</v>
      </c>
      <c r="E107" s="7">
        <v>69.902912621359221</v>
      </c>
      <c r="F107" s="7">
        <v>41</v>
      </c>
      <c r="G107" s="9">
        <v>48.773006134969329</v>
      </c>
      <c r="H107" s="103">
        <v>74.571394524010373</v>
      </c>
      <c r="I107" s="55">
        <v>33.333333333333329</v>
      </c>
      <c r="J107" s="55">
        <v>23.333333333333332</v>
      </c>
      <c r="K107" s="55">
        <v>16.666666666666664</v>
      </c>
      <c r="L107" s="55">
        <v>6.666666666666667</v>
      </c>
      <c r="M107" s="55">
        <v>13.333333333333334</v>
      </c>
      <c r="N107" s="55">
        <v>6.666666666666667</v>
      </c>
      <c r="O107" s="56">
        <f t="shared" si="17"/>
        <v>99.999999999999986</v>
      </c>
      <c r="P107" s="118">
        <f t="shared" si="18"/>
        <v>51.324372108896391</v>
      </c>
      <c r="Q107" s="24">
        <f t="shared" si="19"/>
        <v>20</v>
      </c>
    </row>
    <row r="108" spans="1:17" x14ac:dyDescent="0.25">
      <c r="A108" s="57">
        <v>26</v>
      </c>
      <c r="B108" s="58" t="s">
        <v>13</v>
      </c>
      <c r="C108" s="96">
        <v>61.199999999999996</v>
      </c>
      <c r="D108" s="96">
        <v>46.66586307762708</v>
      </c>
      <c r="E108" s="7">
        <v>86.666666666666671</v>
      </c>
      <c r="F108" s="7">
        <v>73</v>
      </c>
      <c r="G108" s="9">
        <v>63.991323210412141</v>
      </c>
      <c r="H108" s="103">
        <v>71.969810630578877</v>
      </c>
      <c r="I108" s="55">
        <v>33.333333333333329</v>
      </c>
      <c r="J108" s="55">
        <v>23.333333333333332</v>
      </c>
      <c r="K108" s="55">
        <v>16.666666666666664</v>
      </c>
      <c r="L108" s="55">
        <v>6.666666666666667</v>
      </c>
      <c r="M108" s="55">
        <v>13.333333333333334</v>
      </c>
      <c r="N108" s="55">
        <v>6.666666666666667</v>
      </c>
      <c r="O108" s="56">
        <f t="shared" si="17"/>
        <v>99.999999999999986</v>
      </c>
      <c r="P108" s="118">
        <f t="shared" si="18"/>
        <v>63.929976299317644</v>
      </c>
      <c r="Q108" s="24">
        <f t="shared" si="19"/>
        <v>4</v>
      </c>
    </row>
    <row r="109" spans="1:17" x14ac:dyDescent="0.25">
      <c r="A109" s="57">
        <v>27</v>
      </c>
      <c r="B109" s="58" t="s">
        <v>14</v>
      </c>
      <c r="C109" s="96">
        <v>61</v>
      </c>
      <c r="D109" s="96">
        <v>77.281608390248564</v>
      </c>
      <c r="E109" s="7">
        <v>81.981981981981974</v>
      </c>
      <c r="F109" s="7">
        <v>78</v>
      </c>
      <c r="G109" s="9">
        <v>70.555555555555557</v>
      </c>
      <c r="H109" s="103">
        <v>68.454399878954462</v>
      </c>
      <c r="I109" s="55">
        <v>33.333333333333329</v>
      </c>
      <c r="J109" s="55">
        <v>23.333333333333332</v>
      </c>
      <c r="K109" s="55">
        <v>16.666666666666664</v>
      </c>
      <c r="L109" s="55">
        <v>6.666666666666667</v>
      </c>
      <c r="M109" s="55">
        <v>13.333333333333334</v>
      </c>
      <c r="N109" s="55">
        <v>6.666666666666667</v>
      </c>
      <c r="O109" s="56">
        <f t="shared" si="17"/>
        <v>99.999999999999986</v>
      </c>
      <c r="P109" s="118">
        <f t="shared" si="18"/>
        <v>71.200406354059368</v>
      </c>
      <c r="Q109" s="24">
        <f t="shared" si="19"/>
        <v>1</v>
      </c>
    </row>
    <row r="110" spans="1:17" ht="15" customHeight="1" thickBot="1" x14ac:dyDescent="0.3">
      <c r="A110" s="59">
        <v>28</v>
      </c>
      <c r="B110" s="60" t="s">
        <v>15</v>
      </c>
      <c r="C110" s="100">
        <v>60</v>
      </c>
      <c r="D110" s="100">
        <v>56.562017675853525</v>
      </c>
      <c r="E110" s="101">
        <v>75.102040816326536</v>
      </c>
      <c r="F110" s="101">
        <v>70</v>
      </c>
      <c r="G110" s="10">
        <v>64.60807600950119</v>
      </c>
      <c r="H110" s="104">
        <v>60.221129785274471</v>
      </c>
      <c r="I110" s="55">
        <v>33.333333333333329</v>
      </c>
      <c r="J110" s="55">
        <v>23.333333333333332</v>
      </c>
      <c r="K110" s="55">
        <v>16.666666666666664</v>
      </c>
      <c r="L110" s="55">
        <v>6.666666666666667</v>
      </c>
      <c r="M110" s="55">
        <v>13.333333333333334</v>
      </c>
      <c r="N110" s="55">
        <v>6.666666666666667</v>
      </c>
      <c r="O110" s="56">
        <f t="shared" si="17"/>
        <v>99.999999999999986</v>
      </c>
      <c r="P110" s="118">
        <f t="shared" si="18"/>
        <v>63.010629714038714</v>
      </c>
      <c r="Q110" s="120">
        <f t="shared" si="19"/>
        <v>5</v>
      </c>
    </row>
    <row r="111" spans="1:17" x14ac:dyDescent="0.25">
      <c r="A111" s="61"/>
      <c r="B111" s="61"/>
      <c r="C111" s="61"/>
      <c r="D111" s="61"/>
      <c r="E111" s="61"/>
      <c r="F111" s="61"/>
      <c r="G111" s="61"/>
      <c r="H111" s="61"/>
    </row>
    <row r="112" spans="1:17" x14ac:dyDescent="0.25">
      <c r="A112" s="61"/>
      <c r="B112" s="62" t="s">
        <v>67</v>
      </c>
      <c r="C112" s="63"/>
      <c r="D112" s="64"/>
      <c r="E112" s="65"/>
      <c r="F112" s="65"/>
      <c r="G112" s="65"/>
      <c r="H112" s="65"/>
    </row>
    <row r="113" spans="1:56" x14ac:dyDescent="0.25">
      <c r="A113" s="66"/>
      <c r="B113" s="34" t="s">
        <v>28</v>
      </c>
      <c r="C113" s="5">
        <f t="shared" ref="C113:H113" si="20">AVERAGE(C83:C110)</f>
        <v>59.235714285714288</v>
      </c>
      <c r="D113" s="5">
        <f t="shared" si="20"/>
        <v>48.910241000948119</v>
      </c>
      <c r="E113" s="5">
        <f t="shared" si="20"/>
        <v>70.58344222114259</v>
      </c>
      <c r="F113" s="5">
        <f t="shared" si="20"/>
        <v>44.75</v>
      </c>
      <c r="G113" s="5">
        <f>AVERAGE(G83:G110)</f>
        <v>49.983795083472799</v>
      </c>
      <c r="H113" s="5">
        <f t="shared" si="20"/>
        <v>58.75693542985919</v>
      </c>
      <c r="I113" s="55"/>
      <c r="J113" s="55"/>
      <c r="K113" s="55"/>
      <c r="L113" s="55"/>
      <c r="M113" s="55"/>
      <c r="N113" s="55"/>
      <c r="O113" s="55"/>
      <c r="P113" s="5">
        <f>AVERAGE(P83:P110)</f>
        <v>56.531989940083221</v>
      </c>
    </row>
    <row r="114" spans="1:56" x14ac:dyDescent="0.25">
      <c r="A114" s="66"/>
      <c r="B114" s="34" t="s">
        <v>32</v>
      </c>
      <c r="C114" s="5">
        <f t="shared" ref="C114:H114" si="21">STDEV(C83:C110)</f>
        <v>3.655155089754567</v>
      </c>
      <c r="D114" s="5">
        <f t="shared" si="21"/>
        <v>11.246530406679881</v>
      </c>
      <c r="E114" s="5">
        <f t="shared" si="21"/>
        <v>10.399425262728101</v>
      </c>
      <c r="F114" s="5">
        <f t="shared" si="21"/>
        <v>20.549173183330723</v>
      </c>
      <c r="G114" s="5">
        <f>STDEV(G83:G110)</f>
        <v>16.592984156963254</v>
      </c>
      <c r="H114" s="5">
        <f t="shared" si="21"/>
        <v>18.853268737291572</v>
      </c>
      <c r="I114" s="55"/>
      <c r="J114" s="55"/>
      <c r="K114" s="55"/>
      <c r="L114" s="55"/>
      <c r="M114" s="55"/>
      <c r="N114" s="55"/>
      <c r="O114" s="55"/>
      <c r="P114" s="5">
        <f>STDEV(P83:P110)</f>
        <v>6.7075141409320471</v>
      </c>
    </row>
    <row r="115" spans="1:56" x14ac:dyDescent="0.25">
      <c r="A115" s="66"/>
      <c r="B115" s="34" t="s">
        <v>29</v>
      </c>
      <c r="C115" s="35">
        <f t="shared" ref="C115:H115" si="22">COUNT(C83:C110)</f>
        <v>28</v>
      </c>
      <c r="D115" s="35">
        <f t="shared" si="22"/>
        <v>28</v>
      </c>
      <c r="E115" s="35">
        <f t="shared" si="22"/>
        <v>28</v>
      </c>
      <c r="F115" s="35">
        <f t="shared" si="22"/>
        <v>28</v>
      </c>
      <c r="G115" s="35">
        <f>COUNT(G83:G110)</f>
        <v>27</v>
      </c>
      <c r="H115" s="35">
        <f t="shared" si="22"/>
        <v>28</v>
      </c>
      <c r="I115" s="56"/>
      <c r="J115" s="56"/>
      <c r="K115" s="56"/>
      <c r="L115" s="56"/>
      <c r="M115" s="56"/>
      <c r="N115" s="56"/>
      <c r="O115" s="56"/>
      <c r="P115" s="35">
        <f>COUNT(P83:P110)</f>
        <v>28</v>
      </c>
    </row>
    <row r="116" spans="1:56" x14ac:dyDescent="0.25">
      <c r="A116" s="67"/>
      <c r="B116" s="34" t="s">
        <v>30</v>
      </c>
      <c r="C116" s="1">
        <f t="shared" ref="C116:H116" si="23">MIN(C83:C110)</f>
        <v>51.800000000000004</v>
      </c>
      <c r="D116" s="1">
        <f t="shared" si="23"/>
        <v>30.28311236745677</v>
      </c>
      <c r="E116" s="1">
        <f t="shared" si="23"/>
        <v>49.056603773584904</v>
      </c>
      <c r="F116" s="1">
        <f t="shared" si="23"/>
        <v>14</v>
      </c>
      <c r="G116" s="1">
        <f>MIN(G83:G110)</f>
        <v>15.363881401617252</v>
      </c>
      <c r="H116" s="1">
        <f t="shared" si="23"/>
        <v>17.278726516404571</v>
      </c>
      <c r="I116" s="22"/>
      <c r="J116" s="22"/>
      <c r="K116" s="22"/>
      <c r="L116" s="22"/>
      <c r="M116" s="22"/>
      <c r="N116" s="22"/>
      <c r="O116" s="22"/>
      <c r="P116" s="1">
        <f>MIN(P83:P110)</f>
        <v>42.380811903768958</v>
      </c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</row>
    <row r="117" spans="1:56" x14ac:dyDescent="0.25">
      <c r="A117" s="67"/>
      <c r="B117" s="34" t="s">
        <v>31</v>
      </c>
      <c r="C117" s="1">
        <f t="shared" ref="C117:H117" si="24">MAX(C83:C110)</f>
        <v>65.8</v>
      </c>
      <c r="D117" s="1">
        <f t="shared" si="24"/>
        <v>77.281608390248564</v>
      </c>
      <c r="E117" s="1">
        <f t="shared" si="24"/>
        <v>86.666666666666671</v>
      </c>
      <c r="F117" s="1">
        <f t="shared" si="24"/>
        <v>82</v>
      </c>
      <c r="G117" s="1">
        <f>MAX(G83:G110)</f>
        <v>72.661870503597129</v>
      </c>
      <c r="H117" s="1">
        <f t="shared" si="24"/>
        <v>85.421618355276408</v>
      </c>
      <c r="I117" s="22"/>
      <c r="J117" s="22"/>
      <c r="K117" s="22"/>
      <c r="L117" s="22"/>
      <c r="M117" s="22"/>
      <c r="N117" s="22"/>
      <c r="O117" s="22"/>
      <c r="P117" s="1">
        <f>MAX(P83:P110)</f>
        <v>71.200406354059368</v>
      </c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</row>
    <row r="118" spans="1:56" x14ac:dyDescent="0.25">
      <c r="B118" s="69" t="s">
        <v>33</v>
      </c>
      <c r="C118" s="70">
        <v>50</v>
      </c>
      <c r="D118" s="70"/>
      <c r="E118" s="70"/>
      <c r="F118" s="70"/>
      <c r="G118" s="70"/>
    </row>
    <row r="119" spans="1:56" x14ac:dyDescent="0.25">
      <c r="B119" s="69"/>
      <c r="C119" s="70"/>
      <c r="D119" s="70"/>
      <c r="E119" s="70"/>
      <c r="F119" s="70"/>
      <c r="G119" s="70"/>
    </row>
    <row r="120" spans="1:56" x14ac:dyDescent="0.25">
      <c r="B120" s="69"/>
      <c r="C120" s="70"/>
      <c r="D120" s="70"/>
      <c r="E120" s="70"/>
      <c r="F120" s="70"/>
      <c r="G120" s="70"/>
    </row>
    <row r="121" spans="1:56" x14ac:dyDescent="0.25">
      <c r="B121" s="69"/>
      <c r="C121" s="70"/>
      <c r="D121" s="70"/>
      <c r="E121" s="70"/>
      <c r="F121" s="70"/>
      <c r="G121" s="70"/>
    </row>
    <row r="122" spans="1:56" x14ac:dyDescent="0.25">
      <c r="B122" s="69"/>
      <c r="C122" s="70"/>
      <c r="D122" s="70"/>
      <c r="E122" s="70"/>
      <c r="F122" s="70"/>
      <c r="G122" s="70"/>
    </row>
    <row r="123" spans="1:56" x14ac:dyDescent="0.25">
      <c r="B123" s="69"/>
      <c r="C123" s="70"/>
      <c r="D123" s="70"/>
      <c r="E123" s="70"/>
      <c r="F123" s="70"/>
      <c r="G123" s="70"/>
    </row>
    <row r="124" spans="1:56" x14ac:dyDescent="0.25">
      <c r="B124" s="76" t="s">
        <v>55</v>
      </c>
      <c r="C124" s="77"/>
    </row>
    <row r="125" spans="1:56" x14ac:dyDescent="0.25">
      <c r="B125" s="44" t="s">
        <v>66</v>
      </c>
      <c r="C125" s="12" t="s">
        <v>121</v>
      </c>
    </row>
  </sheetData>
  <sortState ref="A83:O110">
    <sortCondition ref="A83:A110"/>
  </sortState>
  <mergeCells count="9">
    <mergeCell ref="P1:Q1"/>
    <mergeCell ref="P41:Q41"/>
    <mergeCell ref="P81:Q81"/>
    <mergeCell ref="A81:B81"/>
    <mergeCell ref="I81:N81"/>
    <mergeCell ref="A1:B1"/>
    <mergeCell ref="I1:N1"/>
    <mergeCell ref="A41:B41"/>
    <mergeCell ref="I41:N4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126"/>
  <sheetViews>
    <sheetView zoomScale="80" zoomScaleNormal="80" workbookViewId="0">
      <selection sqref="A1:B1"/>
    </sheetView>
  </sheetViews>
  <sheetFormatPr defaultColWidth="8.75" defaultRowHeight="15" x14ac:dyDescent="0.25"/>
  <cols>
    <col min="1" max="1" width="3.75" style="68" customWidth="1"/>
    <col min="2" max="2" width="16.125" style="68" customWidth="1"/>
    <col min="3" max="6" width="8.75" style="68"/>
    <col min="7" max="10" width="4.75" style="68" customWidth="1"/>
    <col min="11" max="12" width="10.75" style="68" customWidth="1"/>
    <col min="13" max="21" width="8.25" style="68" hidden="1" customWidth="1"/>
    <col min="22" max="22" width="8.75" style="68"/>
    <col min="23" max="23" width="16" style="135" customWidth="1"/>
    <col min="24" max="16384" width="8.75" style="68"/>
  </cols>
  <sheetData>
    <row r="1" spans="1:23" ht="49.9" customHeight="1" thickBot="1" x14ac:dyDescent="0.3">
      <c r="A1" s="204" t="s">
        <v>103</v>
      </c>
      <c r="B1" s="210"/>
      <c r="C1" s="211" t="s">
        <v>104</v>
      </c>
      <c r="D1" s="211"/>
      <c r="E1" s="211"/>
      <c r="F1" s="212"/>
      <c r="G1" s="213" t="s">
        <v>56</v>
      </c>
      <c r="H1" s="213"/>
      <c r="I1" s="213"/>
      <c r="J1" s="213"/>
      <c r="K1" s="204" t="s">
        <v>79</v>
      </c>
      <c r="L1" s="205"/>
      <c r="M1" s="208" t="s">
        <v>105</v>
      </c>
      <c r="N1" s="208"/>
      <c r="O1" s="208"/>
      <c r="P1" s="209"/>
      <c r="R1" s="207" t="s">
        <v>106</v>
      </c>
      <c r="S1" s="208"/>
      <c r="T1" s="208"/>
      <c r="U1" s="209"/>
    </row>
    <row r="2" spans="1:23" ht="29.25" thickBot="1" x14ac:dyDescent="0.3">
      <c r="A2" s="150" t="s">
        <v>47</v>
      </c>
      <c r="B2" s="179" t="s">
        <v>107</v>
      </c>
      <c r="C2" s="179" t="s">
        <v>108</v>
      </c>
      <c r="D2" s="179" t="s">
        <v>109</v>
      </c>
      <c r="E2" s="179" t="s">
        <v>110</v>
      </c>
      <c r="F2" s="180" t="s">
        <v>111</v>
      </c>
      <c r="G2" s="117" t="s">
        <v>108</v>
      </c>
      <c r="H2" s="117" t="s">
        <v>109</v>
      </c>
      <c r="I2" s="117" t="s">
        <v>110</v>
      </c>
      <c r="J2" s="117" t="s">
        <v>111</v>
      </c>
      <c r="K2" s="151" t="s">
        <v>112</v>
      </c>
      <c r="L2" s="152" t="s">
        <v>57</v>
      </c>
      <c r="M2" s="153" t="s">
        <v>108</v>
      </c>
      <c r="N2" s="153" t="s">
        <v>109</v>
      </c>
      <c r="O2" s="153" t="s">
        <v>110</v>
      </c>
      <c r="P2" s="153" t="s">
        <v>111</v>
      </c>
      <c r="Q2" s="154" t="s">
        <v>113</v>
      </c>
      <c r="R2" s="153" t="s">
        <v>108</v>
      </c>
      <c r="S2" s="153" t="s">
        <v>109</v>
      </c>
      <c r="T2" s="153" t="s">
        <v>110</v>
      </c>
      <c r="U2" s="153" t="s">
        <v>111</v>
      </c>
      <c r="W2" s="137"/>
    </row>
    <row r="3" spans="1:23" x14ac:dyDescent="0.25">
      <c r="A3" s="133">
        <v>1</v>
      </c>
      <c r="B3" s="134" t="s">
        <v>27</v>
      </c>
      <c r="C3" s="155">
        <f>'1. EMPLOYMENT'!K3</f>
        <v>22.524999999999999</v>
      </c>
      <c r="D3" s="155">
        <f>'2. PARTICIPATION'!K3</f>
        <v>26.999620152953216</v>
      </c>
      <c r="E3" s="155">
        <f>'3. INDEP_LIVING'!T3</f>
        <v>72.241052597141817</v>
      </c>
      <c r="F3" s="156">
        <f>'4. CAPACITY'!P3</f>
        <v>63.06520986313668</v>
      </c>
      <c r="G3" s="65">
        <v>35</v>
      </c>
      <c r="H3" s="65">
        <v>35</v>
      </c>
      <c r="I3" s="65">
        <v>10</v>
      </c>
      <c r="J3" s="65">
        <v>20</v>
      </c>
      <c r="K3" s="157">
        <f>((C3*G$3)+(D3*H$3)+(E3*I$3)+(F3*J$3))/100</f>
        <v>37.170764285875137</v>
      </c>
      <c r="L3" s="158">
        <f t="shared" ref="L3:L30" si="0">RANK(K3,K$3:K$30)</f>
        <v>9</v>
      </c>
      <c r="M3" s="159">
        <f>+C3*G$3</f>
        <v>788.375</v>
      </c>
      <c r="N3" s="159">
        <f>+D3*H$3</f>
        <v>944.98670535336259</v>
      </c>
      <c r="O3" s="159">
        <f>+E3*I$3</f>
        <v>722.41052597141811</v>
      </c>
      <c r="P3" s="159">
        <f>+F3*J$3</f>
        <v>1261.3041972627336</v>
      </c>
      <c r="Q3" s="159">
        <f>SUM(M3:P3)</f>
        <v>3717.0764285875139</v>
      </c>
      <c r="R3" s="159">
        <f>M3/$Q3*100</f>
        <v>21.209545059033985</v>
      </c>
      <c r="S3" s="159">
        <f>N3/$Q3*100</f>
        <v>25.42284840003833</v>
      </c>
      <c r="T3" s="159">
        <f>O3/$Q3*100</f>
        <v>19.434911814442664</v>
      </c>
      <c r="U3" s="159">
        <f>P3/$Q3*100</f>
        <v>33.932694726485039</v>
      </c>
      <c r="W3" s="68"/>
    </row>
    <row r="4" spans="1:23" x14ac:dyDescent="0.25">
      <c r="A4" s="138">
        <v>2</v>
      </c>
      <c r="B4" s="139" t="s">
        <v>17</v>
      </c>
      <c r="C4" s="155">
        <f>'1. EMPLOYMENT'!K4</f>
        <v>27.925000000000001</v>
      </c>
      <c r="D4" s="155">
        <f>'2. PARTICIPATION'!K4</f>
        <v>9.6544490878558893</v>
      </c>
      <c r="E4" s="155">
        <f>'3. INDEP_LIVING'!T4</f>
        <v>70.832544681618614</v>
      </c>
      <c r="F4" s="156">
        <f>'4. CAPACITY'!P4</f>
        <v>54.546354031715381</v>
      </c>
      <c r="G4" s="65"/>
      <c r="H4" s="65"/>
      <c r="I4" s="65" t="s">
        <v>63</v>
      </c>
      <c r="J4" s="65">
        <v>100</v>
      </c>
      <c r="K4" s="157">
        <f t="shared" ref="K4:K30" si="1">((C4*G$3)+(D4*H$3)+(E4*I$3)+(F4*J$3))/100</f>
        <v>31.145332455254501</v>
      </c>
      <c r="L4" s="160">
        <f t="shared" si="0"/>
        <v>21</v>
      </c>
      <c r="M4" s="159">
        <f t="shared" ref="M4:P30" si="2">+C4*G$3</f>
        <v>977.375</v>
      </c>
      <c r="N4" s="159">
        <f t="shared" si="2"/>
        <v>337.9057180749561</v>
      </c>
      <c r="O4" s="159">
        <f t="shared" si="2"/>
        <v>708.32544681618617</v>
      </c>
      <c r="P4" s="159">
        <f t="shared" si="2"/>
        <v>1090.9270806343077</v>
      </c>
      <c r="Q4" s="159">
        <f t="shared" ref="Q4:Q30" si="3">SUM(M4:P4)</f>
        <v>3114.5332455254502</v>
      </c>
      <c r="R4" s="159">
        <f t="shared" ref="R4:U30" si="4">M4/$Q4*100</f>
        <v>31.381106668363977</v>
      </c>
      <c r="S4" s="159">
        <f t="shared" si="4"/>
        <v>10.849321276644403</v>
      </c>
      <c r="T4" s="159">
        <f t="shared" si="4"/>
        <v>22.742587443361366</v>
      </c>
      <c r="U4" s="159">
        <f t="shared" si="4"/>
        <v>35.026984611630255</v>
      </c>
      <c r="W4" s="68"/>
    </row>
    <row r="5" spans="1:23" x14ac:dyDescent="0.25">
      <c r="A5" s="138">
        <v>3</v>
      </c>
      <c r="B5" s="139" t="s">
        <v>18</v>
      </c>
      <c r="C5" s="155">
        <f>'1. EMPLOYMENT'!K5</f>
        <v>30.675000000000004</v>
      </c>
      <c r="D5" s="155">
        <f>'2. PARTICIPATION'!K5</f>
        <v>16.158213471154763</v>
      </c>
      <c r="E5" s="155">
        <f>'3. INDEP_LIVING'!T5</f>
        <v>70.369074341851999</v>
      </c>
      <c r="F5" s="156">
        <f>'4. CAPACITY'!P5</f>
        <v>57.169723257067197</v>
      </c>
      <c r="G5" s="77"/>
      <c r="H5" s="77"/>
      <c r="I5" s="77"/>
      <c r="J5" s="77"/>
      <c r="K5" s="157">
        <f t="shared" si="1"/>
        <v>34.862476800502812</v>
      </c>
      <c r="L5" s="160">
        <f t="shared" si="0"/>
        <v>13</v>
      </c>
      <c r="M5" s="159">
        <f t="shared" si="2"/>
        <v>1073.6250000000002</v>
      </c>
      <c r="N5" s="159">
        <f t="shared" si="2"/>
        <v>565.53747149041669</v>
      </c>
      <c r="O5" s="159">
        <f t="shared" si="2"/>
        <v>703.69074341852001</v>
      </c>
      <c r="P5" s="159">
        <f t="shared" si="2"/>
        <v>1143.394465141344</v>
      </c>
      <c r="Q5" s="159">
        <f t="shared" si="3"/>
        <v>3486.2476800502809</v>
      </c>
      <c r="R5" s="159">
        <f t="shared" si="4"/>
        <v>30.796004717155256</v>
      </c>
      <c r="S5" s="159">
        <f t="shared" si="4"/>
        <v>16.221953326111933</v>
      </c>
      <c r="T5" s="159">
        <f t="shared" si="4"/>
        <v>20.18476046453392</v>
      </c>
      <c r="U5" s="159">
        <f t="shared" si="4"/>
        <v>32.797281492198891</v>
      </c>
      <c r="W5" s="68"/>
    </row>
    <row r="6" spans="1:23" x14ac:dyDescent="0.25">
      <c r="A6" s="138">
        <v>4</v>
      </c>
      <c r="B6" s="139" t="s">
        <v>19</v>
      </c>
      <c r="C6" s="155">
        <f>'1. EMPLOYMENT'!K6</f>
        <v>37.075000000000003</v>
      </c>
      <c r="D6" s="155">
        <f>'2. PARTICIPATION'!K6</f>
        <v>21.708186458191086</v>
      </c>
      <c r="E6" s="155">
        <f>'3. INDEP_LIVING'!T6</f>
        <v>79.699730714523326</v>
      </c>
      <c r="F6" s="156">
        <f>'4. CAPACITY'!P6</f>
        <v>66.392145202352992</v>
      </c>
      <c r="G6" s="77"/>
      <c r="H6" s="77"/>
      <c r="I6" s="77"/>
      <c r="J6" s="77"/>
      <c r="K6" s="157">
        <f t="shared" si="1"/>
        <v>41.822517372289809</v>
      </c>
      <c r="L6" s="160">
        <f t="shared" si="0"/>
        <v>2</v>
      </c>
      <c r="M6" s="159">
        <f t="shared" si="2"/>
        <v>1297.625</v>
      </c>
      <c r="N6" s="159">
        <f t="shared" si="2"/>
        <v>759.78652603668797</v>
      </c>
      <c r="O6" s="159">
        <f t="shared" si="2"/>
        <v>796.99730714523321</v>
      </c>
      <c r="P6" s="159">
        <f t="shared" si="2"/>
        <v>1327.8429040470598</v>
      </c>
      <c r="Q6" s="159">
        <f t="shared" si="3"/>
        <v>4182.2517372289813</v>
      </c>
      <c r="R6" s="159">
        <f t="shared" si="4"/>
        <v>31.026946284676839</v>
      </c>
      <c r="S6" s="159">
        <f t="shared" si="4"/>
        <v>18.166924751882508</v>
      </c>
      <c r="T6" s="159">
        <f t="shared" si="4"/>
        <v>19.056655534401109</v>
      </c>
      <c r="U6" s="159">
        <f t="shared" si="4"/>
        <v>31.749473429039536</v>
      </c>
      <c r="W6" s="68"/>
    </row>
    <row r="7" spans="1:23" x14ac:dyDescent="0.25">
      <c r="A7" s="138">
        <v>5</v>
      </c>
      <c r="B7" s="139" t="s">
        <v>16</v>
      </c>
      <c r="C7" s="155">
        <f>'1. EMPLOYMENT'!K7</f>
        <v>37.375</v>
      </c>
      <c r="D7" s="155">
        <f>'2. PARTICIPATION'!K7</f>
        <v>15.900697519577276</v>
      </c>
      <c r="E7" s="155">
        <f>'3. INDEP_LIVING'!T7</f>
        <v>73.83267463642359</v>
      </c>
      <c r="F7" s="156">
        <f>'4. CAPACITY'!P7</f>
        <v>57.450492401684443</v>
      </c>
      <c r="G7" s="77"/>
      <c r="H7" s="77"/>
      <c r="I7" s="77"/>
      <c r="J7" s="77"/>
      <c r="K7" s="157">
        <f t="shared" si="1"/>
        <v>37.519860075831296</v>
      </c>
      <c r="L7" s="160">
        <f t="shared" si="0"/>
        <v>8</v>
      </c>
      <c r="M7" s="159">
        <f t="shared" si="2"/>
        <v>1308.125</v>
      </c>
      <c r="N7" s="159">
        <f t="shared" si="2"/>
        <v>556.52441318520471</v>
      </c>
      <c r="O7" s="159">
        <f t="shared" si="2"/>
        <v>738.32674636423587</v>
      </c>
      <c r="P7" s="159">
        <f t="shared" si="2"/>
        <v>1149.0098480336887</v>
      </c>
      <c r="Q7" s="159">
        <f t="shared" si="3"/>
        <v>3751.9860075831293</v>
      </c>
      <c r="R7" s="159">
        <f t="shared" si="4"/>
        <v>34.864868828299251</v>
      </c>
      <c r="S7" s="159">
        <f t="shared" si="4"/>
        <v>14.832795539759866</v>
      </c>
      <c r="T7" s="159">
        <f t="shared" si="4"/>
        <v>19.67829157336956</v>
      </c>
      <c r="U7" s="159">
        <f t="shared" si="4"/>
        <v>30.624044058571325</v>
      </c>
      <c r="W7" s="68"/>
    </row>
    <row r="8" spans="1:23" x14ac:dyDescent="0.25">
      <c r="A8" s="138">
        <v>6</v>
      </c>
      <c r="B8" s="139" t="s">
        <v>20</v>
      </c>
      <c r="C8" s="155">
        <f>'1. EMPLOYMENT'!K8</f>
        <v>41.8</v>
      </c>
      <c r="D8" s="155">
        <f>'2. PARTICIPATION'!K8</f>
        <v>14.33638522436665</v>
      </c>
      <c r="E8" s="155">
        <f>'3. INDEP_LIVING'!T8</f>
        <v>69.020712546287697</v>
      </c>
      <c r="F8" s="156">
        <f>'4. CAPACITY'!P8</f>
        <v>50.299997346213004</v>
      </c>
      <c r="G8" s="77"/>
      <c r="H8" s="77"/>
      <c r="I8" s="77"/>
      <c r="J8" s="77"/>
      <c r="K8" s="157">
        <f t="shared" si="1"/>
        <v>36.609805552399706</v>
      </c>
      <c r="L8" s="160">
        <f t="shared" si="0"/>
        <v>10</v>
      </c>
      <c r="M8" s="159">
        <f t="shared" si="2"/>
        <v>1463</v>
      </c>
      <c r="N8" s="159">
        <f t="shared" si="2"/>
        <v>501.77348285283273</v>
      </c>
      <c r="O8" s="159">
        <f t="shared" si="2"/>
        <v>690.207125462877</v>
      </c>
      <c r="P8" s="159">
        <f t="shared" si="2"/>
        <v>1005.99994692426</v>
      </c>
      <c r="Q8" s="159">
        <f t="shared" si="3"/>
        <v>3660.9805552399703</v>
      </c>
      <c r="R8" s="159">
        <f t="shared" si="4"/>
        <v>39.961971333226678</v>
      </c>
      <c r="S8" s="159">
        <f t="shared" si="4"/>
        <v>13.705986013354895</v>
      </c>
      <c r="T8" s="159">
        <f t="shared" si="4"/>
        <v>18.853067232902447</v>
      </c>
      <c r="U8" s="159">
        <f t="shared" si="4"/>
        <v>27.478975420515955</v>
      </c>
      <c r="W8" s="68"/>
    </row>
    <row r="9" spans="1:23" x14ac:dyDescent="0.25">
      <c r="A9" s="138">
        <v>7</v>
      </c>
      <c r="B9" s="139" t="s">
        <v>21</v>
      </c>
      <c r="C9" s="155">
        <f>'1. EMPLOYMENT'!K9</f>
        <v>32.575000000000003</v>
      </c>
      <c r="D9" s="155">
        <f>'2. PARTICIPATION'!K9</f>
        <v>18.827186418974449</v>
      </c>
      <c r="E9" s="155">
        <f>'3. INDEP_LIVING'!T9</f>
        <v>73.118638578170334</v>
      </c>
      <c r="F9" s="156">
        <f>'4. CAPACITY'!P9</f>
        <v>61.453880126689064</v>
      </c>
      <c r="G9" s="77"/>
      <c r="H9" s="77"/>
      <c r="I9" s="77"/>
      <c r="J9" s="77"/>
      <c r="K9" s="157">
        <f t="shared" si="1"/>
        <v>37.593405129795904</v>
      </c>
      <c r="L9" s="160">
        <f t="shared" si="0"/>
        <v>7</v>
      </c>
      <c r="M9" s="159">
        <f t="shared" si="2"/>
        <v>1140.125</v>
      </c>
      <c r="N9" s="159">
        <f t="shared" si="2"/>
        <v>658.9515246641057</v>
      </c>
      <c r="O9" s="159">
        <f t="shared" si="2"/>
        <v>731.18638578170339</v>
      </c>
      <c r="P9" s="159">
        <f t="shared" si="2"/>
        <v>1229.0776025337814</v>
      </c>
      <c r="Q9" s="159">
        <f t="shared" si="3"/>
        <v>3759.3405129795906</v>
      </c>
      <c r="R9" s="159">
        <f t="shared" si="4"/>
        <v>30.327792762150079</v>
      </c>
      <c r="S9" s="159">
        <f t="shared" si="4"/>
        <v>17.528380905879466</v>
      </c>
      <c r="T9" s="159">
        <f t="shared" si="4"/>
        <v>19.449857847598309</v>
      </c>
      <c r="U9" s="159">
        <f t="shared" si="4"/>
        <v>32.693968484372142</v>
      </c>
      <c r="W9" s="68"/>
    </row>
    <row r="10" spans="1:23" x14ac:dyDescent="0.25">
      <c r="A10" s="138">
        <v>8</v>
      </c>
      <c r="B10" s="139" t="s">
        <v>22</v>
      </c>
      <c r="C10" s="155">
        <f>'1. EMPLOYMENT'!K10</f>
        <v>19.149999999999999</v>
      </c>
      <c r="D10" s="155">
        <f>'2. PARTICIPATION'!K10</f>
        <v>11.841803759480548</v>
      </c>
      <c r="E10" s="155">
        <f>'3. INDEP_LIVING'!T10</f>
        <v>67.145795823974154</v>
      </c>
      <c r="F10" s="156">
        <f>'4. CAPACITY'!P10</f>
        <v>48.974110404940852</v>
      </c>
      <c r="G10" s="77"/>
      <c r="H10" s="77"/>
      <c r="I10" s="77"/>
      <c r="J10" s="77"/>
      <c r="K10" s="157">
        <f t="shared" si="1"/>
        <v>27.356532979203777</v>
      </c>
      <c r="L10" s="160">
        <f t="shared" si="0"/>
        <v>28</v>
      </c>
      <c r="M10" s="159">
        <f t="shared" si="2"/>
        <v>670.25</v>
      </c>
      <c r="N10" s="159">
        <f t="shared" si="2"/>
        <v>414.4631315818192</v>
      </c>
      <c r="O10" s="159">
        <f t="shared" si="2"/>
        <v>671.45795823974152</v>
      </c>
      <c r="P10" s="159">
        <f t="shared" si="2"/>
        <v>979.48220809881707</v>
      </c>
      <c r="Q10" s="159">
        <f t="shared" si="3"/>
        <v>2735.6532979203776</v>
      </c>
      <c r="R10" s="159">
        <f t="shared" si="4"/>
        <v>24.500546195291591</v>
      </c>
      <c r="S10" s="159">
        <f t="shared" si="4"/>
        <v>15.150426111996387</v>
      </c>
      <c r="T10" s="159">
        <f t="shared" si="4"/>
        <v>24.544702311150999</v>
      </c>
      <c r="U10" s="159">
        <f t="shared" si="4"/>
        <v>35.804325381561029</v>
      </c>
      <c r="W10" s="68"/>
    </row>
    <row r="11" spans="1:23" x14ac:dyDescent="0.25">
      <c r="A11" s="138">
        <v>9</v>
      </c>
      <c r="B11" s="139" t="s">
        <v>23</v>
      </c>
      <c r="C11" s="155">
        <f>'1. EMPLOYMENT'!K11</f>
        <v>23.1</v>
      </c>
      <c r="D11" s="155">
        <f>'2. PARTICIPATION'!K11</f>
        <v>16.167212162558421</v>
      </c>
      <c r="E11" s="155">
        <f>'3. INDEP_LIVING'!T11</f>
        <v>69.626791178053111</v>
      </c>
      <c r="F11" s="156">
        <f>'4. CAPACITY'!P11</f>
        <v>58.606950877892565</v>
      </c>
      <c r="G11" s="77"/>
      <c r="H11" s="77"/>
      <c r="I11" s="77"/>
      <c r="J11" s="77"/>
      <c r="K11" s="157">
        <f t="shared" si="1"/>
        <v>32.427593550279269</v>
      </c>
      <c r="L11" s="160">
        <f t="shared" si="0"/>
        <v>19</v>
      </c>
      <c r="M11" s="159">
        <f t="shared" si="2"/>
        <v>808.5</v>
      </c>
      <c r="N11" s="159">
        <f t="shared" si="2"/>
        <v>565.8524256895447</v>
      </c>
      <c r="O11" s="159">
        <f t="shared" si="2"/>
        <v>696.26791178053111</v>
      </c>
      <c r="P11" s="159">
        <f t="shared" si="2"/>
        <v>1172.1390175578513</v>
      </c>
      <c r="Q11" s="159">
        <f t="shared" si="3"/>
        <v>3242.7593550279271</v>
      </c>
      <c r="R11" s="159">
        <f t="shared" si="4"/>
        <v>24.932469896244804</v>
      </c>
      <c r="S11" s="159">
        <f t="shared" si="4"/>
        <v>17.449719937194399</v>
      </c>
      <c r="T11" s="159">
        <f t="shared" si="4"/>
        <v>21.471464131341154</v>
      </c>
      <c r="U11" s="159">
        <f t="shared" si="4"/>
        <v>36.146346035219644</v>
      </c>
      <c r="W11" s="68"/>
    </row>
    <row r="12" spans="1:23" x14ac:dyDescent="0.25">
      <c r="A12" s="138">
        <v>10</v>
      </c>
      <c r="B12" s="139" t="s">
        <v>24</v>
      </c>
      <c r="C12" s="155">
        <f>'1. EMPLOYMENT'!K12</f>
        <v>25.2</v>
      </c>
      <c r="D12" s="155">
        <f>'2. PARTICIPATION'!K12</f>
        <v>26.24977458324712</v>
      </c>
      <c r="E12" s="155">
        <f>'3. INDEP_LIVING'!T12</f>
        <v>75.647248350649733</v>
      </c>
      <c r="F12" s="156">
        <f>'4. CAPACITY'!P12</f>
        <v>61.684096779719773</v>
      </c>
      <c r="G12" s="161"/>
      <c r="H12" s="161"/>
      <c r="I12" s="161"/>
      <c r="J12" s="161"/>
      <c r="K12" s="157">
        <f t="shared" si="1"/>
        <v>37.908965295145414</v>
      </c>
      <c r="L12" s="160">
        <f t="shared" si="0"/>
        <v>6</v>
      </c>
      <c r="M12" s="159">
        <f t="shared" si="2"/>
        <v>882</v>
      </c>
      <c r="N12" s="159">
        <f t="shared" si="2"/>
        <v>918.74211041364924</v>
      </c>
      <c r="O12" s="159">
        <f t="shared" si="2"/>
        <v>756.47248350649738</v>
      </c>
      <c r="P12" s="159">
        <f t="shared" si="2"/>
        <v>1233.6819355943956</v>
      </c>
      <c r="Q12" s="159">
        <f t="shared" si="3"/>
        <v>3790.8965295145417</v>
      </c>
      <c r="R12" s="159">
        <f t="shared" si="4"/>
        <v>23.266264144459463</v>
      </c>
      <c r="S12" s="159">
        <f t="shared" si="4"/>
        <v>24.235483697870869</v>
      </c>
      <c r="T12" s="159">
        <f t="shared" si="4"/>
        <v>19.954975758817938</v>
      </c>
      <c r="U12" s="159">
        <f t="shared" si="4"/>
        <v>32.543276398851738</v>
      </c>
      <c r="W12" s="68"/>
    </row>
    <row r="13" spans="1:23" x14ac:dyDescent="0.25">
      <c r="A13" s="138">
        <v>11</v>
      </c>
      <c r="B13" s="139" t="s">
        <v>54</v>
      </c>
      <c r="C13" s="155">
        <f>'1. EMPLOYMENT'!K13</f>
        <v>20.225000000000001</v>
      </c>
      <c r="D13" s="155">
        <f>'2. PARTICIPATION'!K13</f>
        <v>15.837123024738892</v>
      </c>
      <c r="E13" s="155">
        <f>'3. INDEP_LIVING'!T13</f>
        <v>68.409701482561132</v>
      </c>
      <c r="F13" s="156">
        <f>'4. CAPACITY'!P13</f>
        <v>49.529357813904603</v>
      </c>
      <c r="G13" s="161"/>
      <c r="H13" s="161"/>
      <c r="I13" s="161"/>
      <c r="J13" s="161"/>
      <c r="K13" s="157">
        <f t="shared" si="1"/>
        <v>29.368584769695644</v>
      </c>
      <c r="L13" s="160">
        <f t="shared" si="0"/>
        <v>26</v>
      </c>
      <c r="M13" s="159"/>
      <c r="N13" s="159"/>
      <c r="O13" s="159"/>
      <c r="P13" s="159"/>
      <c r="Q13" s="159"/>
      <c r="R13" s="159"/>
      <c r="S13" s="159"/>
      <c r="T13" s="159"/>
      <c r="U13" s="159"/>
      <c r="W13" s="68"/>
    </row>
    <row r="14" spans="1:23" x14ac:dyDescent="0.25">
      <c r="A14" s="138">
        <v>12</v>
      </c>
      <c r="B14" s="139" t="s">
        <v>25</v>
      </c>
      <c r="C14" s="155">
        <f>'1. EMPLOYMENT'!K14</f>
        <v>25.85</v>
      </c>
      <c r="D14" s="155">
        <f>'2. PARTICIPATION'!K14</f>
        <v>17.346737794333695</v>
      </c>
      <c r="E14" s="155">
        <f>'3. INDEP_LIVING'!T14</f>
        <v>70.496665211213156</v>
      </c>
      <c r="F14" s="156">
        <f>'4. CAPACITY'!P14</f>
        <v>53.993335555681419</v>
      </c>
      <c r="G14" s="161"/>
      <c r="H14" s="161"/>
      <c r="I14" s="161"/>
      <c r="J14" s="161"/>
      <c r="K14" s="157">
        <f t="shared" si="1"/>
        <v>32.96719186027439</v>
      </c>
      <c r="L14" s="160">
        <f t="shared" si="0"/>
        <v>17</v>
      </c>
      <c r="M14" s="159">
        <f t="shared" si="2"/>
        <v>904.75</v>
      </c>
      <c r="N14" s="159">
        <f t="shared" si="2"/>
        <v>607.1358228016793</v>
      </c>
      <c r="O14" s="159">
        <f t="shared" si="2"/>
        <v>704.96665211213156</v>
      </c>
      <c r="P14" s="159">
        <f t="shared" si="2"/>
        <v>1079.8667111136283</v>
      </c>
      <c r="Q14" s="159">
        <f t="shared" si="3"/>
        <v>3296.7191860274393</v>
      </c>
      <c r="R14" s="159">
        <f t="shared" si="4"/>
        <v>27.443951060030308</v>
      </c>
      <c r="S14" s="159">
        <f t="shared" si="4"/>
        <v>18.416364529163328</v>
      </c>
      <c r="T14" s="159">
        <f t="shared" si="4"/>
        <v>21.38388538217049</v>
      </c>
      <c r="U14" s="159">
        <f t="shared" si="4"/>
        <v>32.75579902863587</v>
      </c>
      <c r="W14" s="68"/>
    </row>
    <row r="15" spans="1:23" x14ac:dyDescent="0.25">
      <c r="A15" s="138">
        <v>13</v>
      </c>
      <c r="B15" s="139" t="s">
        <v>0</v>
      </c>
      <c r="C15" s="155">
        <f>'1. EMPLOYMENT'!K15</f>
        <v>28.324999999999999</v>
      </c>
      <c r="D15" s="155">
        <f>'2. PARTICIPATION'!K15</f>
        <v>19.426425941119756</v>
      </c>
      <c r="E15" s="155">
        <f>'3. INDEP_LIVING'!T15</f>
        <v>71.494545270188368</v>
      </c>
      <c r="F15" s="156">
        <f>'4. CAPACITY'!P15</f>
        <v>52.40282777727888</v>
      </c>
      <c r="G15" s="161"/>
      <c r="H15" s="161"/>
      <c r="I15" s="161"/>
      <c r="J15" s="161"/>
      <c r="K15" s="157">
        <f t="shared" si="1"/>
        <v>34.343019161866529</v>
      </c>
      <c r="L15" s="160">
        <f t="shared" si="0"/>
        <v>15</v>
      </c>
      <c r="M15" s="159">
        <f t="shared" si="2"/>
        <v>991.375</v>
      </c>
      <c r="N15" s="159">
        <f t="shared" si="2"/>
        <v>679.92490793919148</v>
      </c>
      <c r="O15" s="159">
        <f t="shared" si="2"/>
        <v>714.94545270188371</v>
      </c>
      <c r="P15" s="159">
        <f t="shared" si="2"/>
        <v>1048.0565555455776</v>
      </c>
      <c r="Q15" s="159">
        <f t="shared" si="3"/>
        <v>3434.3019161866532</v>
      </c>
      <c r="R15" s="159">
        <f t="shared" si="4"/>
        <v>28.866856327552977</v>
      </c>
      <c r="S15" s="159">
        <f t="shared" si="4"/>
        <v>19.798052836722054</v>
      </c>
      <c r="T15" s="159">
        <f t="shared" si="4"/>
        <v>20.817781026536476</v>
      </c>
      <c r="U15" s="159">
        <f t="shared" si="4"/>
        <v>30.517309809188482</v>
      </c>
      <c r="W15" s="68"/>
    </row>
    <row r="16" spans="1:23" x14ac:dyDescent="0.25">
      <c r="A16" s="138">
        <v>14</v>
      </c>
      <c r="B16" s="139" t="s">
        <v>1</v>
      </c>
      <c r="C16" s="155">
        <f>'1. EMPLOYMENT'!K16</f>
        <v>34.125</v>
      </c>
      <c r="D16" s="155">
        <f>'2. PARTICIPATION'!K16</f>
        <v>17.809668454829747</v>
      </c>
      <c r="E16" s="155">
        <f>'3. INDEP_LIVING'!T16</f>
        <v>63.014989762203456</v>
      </c>
      <c r="F16" s="156">
        <f>'4. CAPACITY'!P16</f>
        <v>49.259826679937142</v>
      </c>
      <c r="G16" s="161"/>
      <c r="H16" s="161"/>
      <c r="I16" s="161"/>
      <c r="J16" s="161"/>
      <c r="K16" s="157">
        <f t="shared" si="1"/>
        <v>34.330598271398188</v>
      </c>
      <c r="L16" s="160">
        <f t="shared" si="0"/>
        <v>16</v>
      </c>
      <c r="M16" s="159">
        <f t="shared" si="2"/>
        <v>1194.375</v>
      </c>
      <c r="N16" s="159">
        <f t="shared" si="2"/>
        <v>623.3383959190412</v>
      </c>
      <c r="O16" s="159">
        <f t="shared" si="2"/>
        <v>630.14989762203459</v>
      </c>
      <c r="P16" s="159">
        <f t="shared" si="2"/>
        <v>985.1965335987428</v>
      </c>
      <c r="Q16" s="159">
        <f t="shared" si="3"/>
        <v>3433.0598271398189</v>
      </c>
      <c r="R16" s="159">
        <f t="shared" si="4"/>
        <v>34.790392831431319</v>
      </c>
      <c r="S16" s="159">
        <f t="shared" si="4"/>
        <v>18.15693367739421</v>
      </c>
      <c r="T16" s="159">
        <f t="shared" si="4"/>
        <v>18.355342736541548</v>
      </c>
      <c r="U16" s="159">
        <f t="shared" si="4"/>
        <v>28.697330754632915</v>
      </c>
      <c r="W16" s="68"/>
    </row>
    <row r="17" spans="1:23" ht="14.65" customHeight="1" x14ac:dyDescent="0.25">
      <c r="A17" s="138">
        <v>15</v>
      </c>
      <c r="B17" s="139" t="s">
        <v>2</v>
      </c>
      <c r="C17" s="155">
        <f>'1. EMPLOYMENT'!K17</f>
        <v>32.325000000000003</v>
      </c>
      <c r="D17" s="155">
        <f>'2. PARTICIPATION'!K17</f>
        <v>11.06391928281692</v>
      </c>
      <c r="E17" s="155">
        <f>'3. INDEP_LIVING'!T17</f>
        <v>67.317328536136841</v>
      </c>
      <c r="F17" s="156">
        <f>'4. CAPACITY'!P17</f>
        <v>49.29798531675759</v>
      </c>
      <c r="G17" s="161"/>
      <c r="H17" s="161"/>
      <c r="I17" s="161"/>
      <c r="J17" s="161"/>
      <c r="K17" s="157">
        <f t="shared" si="1"/>
        <v>31.77745166595113</v>
      </c>
      <c r="L17" s="160">
        <f t="shared" si="0"/>
        <v>20</v>
      </c>
      <c r="M17" s="159">
        <f t="shared" si="2"/>
        <v>1131.375</v>
      </c>
      <c r="N17" s="159">
        <f t="shared" si="2"/>
        <v>387.23717489859223</v>
      </c>
      <c r="O17" s="159">
        <f t="shared" si="2"/>
        <v>673.17328536136847</v>
      </c>
      <c r="P17" s="159">
        <f t="shared" si="2"/>
        <v>985.95970633515185</v>
      </c>
      <c r="Q17" s="159">
        <f t="shared" si="3"/>
        <v>3177.745166595113</v>
      </c>
      <c r="R17" s="159">
        <f t="shared" si="4"/>
        <v>35.6030751582338</v>
      </c>
      <c r="S17" s="159">
        <f t="shared" si="4"/>
        <v>12.185910279064595</v>
      </c>
      <c r="T17" s="159">
        <f t="shared" si="4"/>
        <v>21.183992109809719</v>
      </c>
      <c r="U17" s="159">
        <f t="shared" si="4"/>
        <v>31.027022452891867</v>
      </c>
      <c r="W17" s="68"/>
    </row>
    <row r="18" spans="1:23" x14ac:dyDescent="0.25">
      <c r="A18" s="138">
        <v>16</v>
      </c>
      <c r="B18" s="139" t="s">
        <v>3</v>
      </c>
      <c r="C18" s="155">
        <f>'1. EMPLOYMENT'!K18</f>
        <v>22.975000000000001</v>
      </c>
      <c r="D18" s="155">
        <f>'2. PARTICIPATION'!K18</f>
        <v>23.796200045181703</v>
      </c>
      <c r="E18" s="155">
        <f>'3. INDEP_LIVING'!T18</f>
        <v>73.19201624586735</v>
      </c>
      <c r="F18" s="156">
        <f>'4. CAPACITY'!P18</f>
        <v>63.985895737899881</v>
      </c>
      <c r="G18" s="161"/>
      <c r="H18" s="161"/>
      <c r="I18" s="161"/>
      <c r="J18" s="161"/>
      <c r="K18" s="157">
        <f t="shared" si="1"/>
        <v>36.486300787980305</v>
      </c>
      <c r="L18" s="160">
        <f t="shared" si="0"/>
        <v>11</v>
      </c>
      <c r="M18" s="159">
        <f t="shared" si="2"/>
        <v>804.125</v>
      </c>
      <c r="N18" s="159">
        <f t="shared" si="2"/>
        <v>832.86700158135955</v>
      </c>
      <c r="O18" s="159">
        <f t="shared" si="2"/>
        <v>731.92016245867353</v>
      </c>
      <c r="P18" s="159">
        <f t="shared" si="2"/>
        <v>1279.7179147579977</v>
      </c>
      <c r="Q18" s="159">
        <f t="shared" si="3"/>
        <v>3648.6300787980308</v>
      </c>
      <c r="R18" s="159">
        <f t="shared" si="4"/>
        <v>22.039093649770685</v>
      </c>
      <c r="S18" s="159">
        <f t="shared" si="4"/>
        <v>22.826841406069072</v>
      </c>
      <c r="T18" s="159">
        <f t="shared" si="4"/>
        <v>20.060136178556917</v>
      </c>
      <c r="U18" s="159">
        <f t="shared" si="4"/>
        <v>35.073928765603327</v>
      </c>
      <c r="W18" s="68"/>
    </row>
    <row r="19" spans="1:23" x14ac:dyDescent="0.25">
      <c r="A19" s="138">
        <v>17</v>
      </c>
      <c r="B19" s="139" t="s">
        <v>4</v>
      </c>
      <c r="C19" s="155">
        <f>'1. EMPLOYMENT'!K19</f>
        <v>22.175000000000001</v>
      </c>
      <c r="D19" s="155">
        <f>'2. PARTICIPATION'!K19</f>
        <v>11.597213534143457</v>
      </c>
      <c r="E19" s="155">
        <f>'3. INDEP_LIVING'!T19</f>
        <v>70.369100996512799</v>
      </c>
      <c r="F19" s="156">
        <f>'4. CAPACITY'!P19</f>
        <v>50.14897242508016</v>
      </c>
      <c r="G19" s="161"/>
      <c r="H19" s="161"/>
      <c r="I19" s="161"/>
      <c r="J19" s="161"/>
      <c r="K19" s="157">
        <f t="shared" si="1"/>
        <v>28.886979321617517</v>
      </c>
      <c r="L19" s="160">
        <f t="shared" si="0"/>
        <v>27</v>
      </c>
      <c r="M19" s="159">
        <f t="shared" si="2"/>
        <v>776.125</v>
      </c>
      <c r="N19" s="159">
        <f t="shared" si="2"/>
        <v>405.902473695021</v>
      </c>
      <c r="O19" s="159">
        <f t="shared" si="2"/>
        <v>703.69100996512793</v>
      </c>
      <c r="P19" s="159">
        <f t="shared" si="2"/>
        <v>1002.9794485016032</v>
      </c>
      <c r="Q19" s="159">
        <f t="shared" si="3"/>
        <v>2888.6979321617519</v>
      </c>
      <c r="R19" s="159">
        <f t="shared" si="4"/>
        <v>26.867641346604497</v>
      </c>
      <c r="S19" s="159">
        <f t="shared" si="4"/>
        <v>14.051399046464669</v>
      </c>
      <c r="T19" s="159">
        <f t="shared" si="4"/>
        <v>24.360145175806664</v>
      </c>
      <c r="U19" s="159">
        <f t="shared" si="4"/>
        <v>34.720814431124175</v>
      </c>
      <c r="W19" s="68"/>
    </row>
    <row r="20" spans="1:23" x14ac:dyDescent="0.25">
      <c r="A20" s="138">
        <v>18</v>
      </c>
      <c r="B20" s="139" t="s">
        <v>5</v>
      </c>
      <c r="C20" s="155">
        <f>'1. EMPLOYMENT'!K20</f>
        <v>23.05</v>
      </c>
      <c r="D20" s="155">
        <f>'2. PARTICIPATION'!K20</f>
        <v>20.873171272351115</v>
      </c>
      <c r="E20" s="155">
        <f>'3. INDEP_LIVING'!T20</f>
        <v>71.35558406034076</v>
      </c>
      <c r="F20" s="156">
        <f>'4. CAPACITY'!P20</f>
        <v>60.8341389191555</v>
      </c>
      <c r="G20" s="161"/>
      <c r="H20" s="161"/>
      <c r="I20" s="161"/>
      <c r="J20" s="161"/>
      <c r="K20" s="157">
        <f t="shared" si="1"/>
        <v>34.675496135188062</v>
      </c>
      <c r="L20" s="160">
        <f t="shared" si="0"/>
        <v>14</v>
      </c>
      <c r="M20" s="159">
        <f t="shared" si="2"/>
        <v>806.75</v>
      </c>
      <c r="N20" s="159">
        <f t="shared" si="2"/>
        <v>730.56099453228899</v>
      </c>
      <c r="O20" s="159">
        <f t="shared" si="2"/>
        <v>713.55584060340766</v>
      </c>
      <c r="P20" s="159">
        <f t="shared" si="2"/>
        <v>1216.68277838311</v>
      </c>
      <c r="Q20" s="159">
        <f t="shared" si="3"/>
        <v>3467.5496135188064</v>
      </c>
      <c r="R20" s="159">
        <f t="shared" si="4"/>
        <v>23.265708927559501</v>
      </c>
      <c r="S20" s="159">
        <f t="shared" si="4"/>
        <v>21.068508772998605</v>
      </c>
      <c r="T20" s="159">
        <f t="shared" si="4"/>
        <v>20.578100391743327</v>
      </c>
      <c r="U20" s="159">
        <f t="shared" si="4"/>
        <v>35.087681907698567</v>
      </c>
      <c r="W20" s="68"/>
    </row>
    <row r="21" spans="1:23" x14ac:dyDescent="0.25">
      <c r="A21" s="138">
        <v>19</v>
      </c>
      <c r="B21" s="139" t="s">
        <v>6</v>
      </c>
      <c r="C21" s="155">
        <f>'1. EMPLOYMENT'!K21</f>
        <v>34.774999999999999</v>
      </c>
      <c r="D21" s="155">
        <f>'2. PARTICIPATION'!K21</f>
        <v>26.567418311019875</v>
      </c>
      <c r="E21" s="155">
        <f>'3. INDEP_LIVING'!T21</f>
        <v>73.059585548776298</v>
      </c>
      <c r="F21" s="156">
        <f>'4. CAPACITY'!P21</f>
        <v>63.797450585830433</v>
      </c>
      <c r="G21" s="161"/>
      <c r="H21" s="161"/>
      <c r="I21" s="161"/>
      <c r="J21" s="161"/>
      <c r="K21" s="157">
        <f t="shared" si="1"/>
        <v>41.535295080900667</v>
      </c>
      <c r="L21" s="160">
        <f t="shared" si="0"/>
        <v>3</v>
      </c>
      <c r="M21" s="159">
        <f t="shared" si="2"/>
        <v>1217.125</v>
      </c>
      <c r="N21" s="159">
        <f t="shared" si="2"/>
        <v>929.85964088569563</v>
      </c>
      <c r="O21" s="159">
        <f t="shared" si="2"/>
        <v>730.59585548776295</v>
      </c>
      <c r="P21" s="159">
        <f t="shared" si="2"/>
        <v>1275.9490117166088</v>
      </c>
      <c r="Q21" s="159">
        <f t="shared" si="3"/>
        <v>4153.5295080900669</v>
      </c>
      <c r="R21" s="159">
        <f t="shared" si="4"/>
        <v>29.303391191258811</v>
      </c>
      <c r="S21" s="159">
        <f t="shared" si="4"/>
        <v>22.387216440248103</v>
      </c>
      <c r="T21" s="159">
        <f t="shared" si="4"/>
        <v>17.589759602399351</v>
      </c>
      <c r="U21" s="159">
        <f t="shared" si="4"/>
        <v>30.719632766093753</v>
      </c>
      <c r="W21" s="68"/>
    </row>
    <row r="22" spans="1:23" x14ac:dyDescent="0.25">
      <c r="A22" s="138">
        <v>20</v>
      </c>
      <c r="B22" s="139" t="s">
        <v>7</v>
      </c>
      <c r="C22" s="155">
        <f>'1. EMPLOYMENT'!K22</f>
        <v>25.324999999999999</v>
      </c>
      <c r="D22" s="155">
        <f>'2. PARTICIPATION'!K22</f>
        <v>18.764913536538703</v>
      </c>
      <c r="E22" s="155">
        <f>'3. INDEP_LIVING'!T22</f>
        <v>75.460908335963055</v>
      </c>
      <c r="F22" s="156">
        <f>'4. CAPACITY'!P22</f>
        <v>59.568673160057351</v>
      </c>
      <c r="G22" s="161"/>
      <c r="H22" s="161"/>
      <c r="I22" s="161"/>
      <c r="J22" s="161"/>
      <c r="K22" s="157">
        <f t="shared" si="1"/>
        <v>34.891295203396318</v>
      </c>
      <c r="L22" s="160">
        <f t="shared" si="0"/>
        <v>12</v>
      </c>
      <c r="M22" s="159">
        <f t="shared" si="2"/>
        <v>886.375</v>
      </c>
      <c r="N22" s="159">
        <f t="shared" si="2"/>
        <v>656.77197377885466</v>
      </c>
      <c r="O22" s="159">
        <f t="shared" si="2"/>
        <v>754.60908335963052</v>
      </c>
      <c r="P22" s="159">
        <f t="shared" si="2"/>
        <v>1191.3734632011469</v>
      </c>
      <c r="Q22" s="159">
        <f t="shared" si="3"/>
        <v>3489.1295203396321</v>
      </c>
      <c r="R22" s="159">
        <f t="shared" si="4"/>
        <v>25.403900738936176</v>
      </c>
      <c r="S22" s="159">
        <f t="shared" si="4"/>
        <v>18.823376144400751</v>
      </c>
      <c r="T22" s="159">
        <f t="shared" si="4"/>
        <v>21.627431110272362</v>
      </c>
      <c r="U22" s="159">
        <f t="shared" si="4"/>
        <v>34.145292006390711</v>
      </c>
      <c r="W22" s="68"/>
    </row>
    <row r="23" spans="1:23" x14ac:dyDescent="0.25">
      <c r="A23" s="138">
        <v>21</v>
      </c>
      <c r="B23" s="139" t="s">
        <v>8</v>
      </c>
      <c r="C23" s="155">
        <f>'1. EMPLOYMENT'!K23</f>
        <v>24.3</v>
      </c>
      <c r="D23" s="155">
        <f>'2. PARTICIPATION'!K23</f>
        <v>13.077690263244435</v>
      </c>
      <c r="E23" s="155">
        <f>'3. INDEP_LIVING'!T23</f>
        <v>69.674482447530153</v>
      </c>
      <c r="F23" s="156">
        <f>'4. CAPACITY'!P23</f>
        <v>51.769058828918958</v>
      </c>
      <c r="G23" s="161"/>
      <c r="H23" s="161"/>
      <c r="I23" s="161"/>
      <c r="J23" s="161"/>
      <c r="K23" s="157">
        <f t="shared" si="1"/>
        <v>30.403451602672359</v>
      </c>
      <c r="L23" s="160">
        <f t="shared" si="0"/>
        <v>25</v>
      </c>
      <c r="M23" s="159">
        <f t="shared" si="2"/>
        <v>850.5</v>
      </c>
      <c r="N23" s="159">
        <f t="shared" si="2"/>
        <v>457.7191592135552</v>
      </c>
      <c r="O23" s="159">
        <f t="shared" si="2"/>
        <v>696.74482447530158</v>
      </c>
      <c r="P23" s="159">
        <f t="shared" si="2"/>
        <v>1035.3811765783792</v>
      </c>
      <c r="Q23" s="159">
        <f t="shared" si="3"/>
        <v>3040.3451602672358</v>
      </c>
      <c r="R23" s="159">
        <f t="shared" si="4"/>
        <v>27.9737975515005</v>
      </c>
      <c r="S23" s="159">
        <f t="shared" si="4"/>
        <v>15.054841969762514</v>
      </c>
      <c r="T23" s="159">
        <f t="shared" si="4"/>
        <v>22.916635702443077</v>
      </c>
      <c r="U23" s="159">
        <f t="shared" si="4"/>
        <v>34.054724776293909</v>
      </c>
      <c r="W23" s="68"/>
    </row>
    <row r="24" spans="1:23" x14ac:dyDescent="0.25">
      <c r="A24" s="138">
        <v>22</v>
      </c>
      <c r="B24" s="139" t="s">
        <v>9</v>
      </c>
      <c r="C24" s="155">
        <f>'1. EMPLOYMENT'!K24</f>
        <v>31.7</v>
      </c>
      <c r="D24" s="155">
        <f>'2. PARTICIPATION'!K24</f>
        <v>11.919404168349597</v>
      </c>
      <c r="E24" s="155">
        <f>'3. INDEP_LIVING'!T24</f>
        <v>71.651155898732426</v>
      </c>
      <c r="F24" s="156">
        <f>'4. CAPACITY'!P24</f>
        <v>52.125544442146136</v>
      </c>
      <c r="G24" s="77"/>
      <c r="H24" s="77"/>
      <c r="I24" s="77"/>
      <c r="J24" s="77"/>
      <c r="K24" s="157">
        <f t="shared" si="1"/>
        <v>32.85701593722483</v>
      </c>
      <c r="L24" s="160">
        <f t="shared" si="0"/>
        <v>18</v>
      </c>
      <c r="M24" s="159">
        <f t="shared" si="2"/>
        <v>1109.5</v>
      </c>
      <c r="N24" s="159">
        <f t="shared" si="2"/>
        <v>417.17914589223591</v>
      </c>
      <c r="O24" s="159">
        <f t="shared" si="2"/>
        <v>716.51155898732429</v>
      </c>
      <c r="P24" s="159">
        <f t="shared" si="2"/>
        <v>1042.5108888429227</v>
      </c>
      <c r="Q24" s="159">
        <f t="shared" si="3"/>
        <v>3285.7015937224828</v>
      </c>
      <c r="R24" s="159">
        <f t="shared" si="4"/>
        <v>33.767521740859301</v>
      </c>
      <c r="S24" s="159">
        <f t="shared" si="4"/>
        <v>12.696805659079939</v>
      </c>
      <c r="T24" s="159">
        <f t="shared" si="4"/>
        <v>21.806957769879645</v>
      </c>
      <c r="U24" s="159">
        <f t="shared" si="4"/>
        <v>31.728714830181115</v>
      </c>
      <c r="W24" s="68"/>
    </row>
    <row r="25" spans="1:23" x14ac:dyDescent="0.25">
      <c r="A25" s="138">
        <v>23</v>
      </c>
      <c r="B25" s="139" t="s">
        <v>10</v>
      </c>
      <c r="C25" s="155">
        <f>'1. EMPLOYMENT'!K25</f>
        <v>31.375</v>
      </c>
      <c r="D25" s="155">
        <f>'2. PARTICIPATION'!K25</f>
        <v>13.638470940126362</v>
      </c>
      <c r="E25" s="155">
        <f>'3. INDEP_LIVING'!T25</f>
        <v>65.093205474327561</v>
      </c>
      <c r="F25" s="156">
        <f>'4. CAPACITY'!P25</f>
        <v>43.241108511696275</v>
      </c>
      <c r="G25" s="77"/>
      <c r="H25" s="77"/>
      <c r="I25" s="77"/>
      <c r="J25" s="77"/>
      <c r="K25" s="157">
        <f t="shared" si="1"/>
        <v>30.912257078816239</v>
      </c>
      <c r="L25" s="160">
        <f t="shared" si="0"/>
        <v>23</v>
      </c>
      <c r="M25" s="159">
        <f t="shared" si="2"/>
        <v>1098.125</v>
      </c>
      <c r="N25" s="159">
        <f t="shared" si="2"/>
        <v>477.34648290442266</v>
      </c>
      <c r="O25" s="159">
        <f t="shared" si="2"/>
        <v>650.93205474327556</v>
      </c>
      <c r="P25" s="159">
        <f t="shared" si="2"/>
        <v>864.82217023392548</v>
      </c>
      <c r="Q25" s="159">
        <f t="shared" si="3"/>
        <v>3091.2257078816237</v>
      </c>
      <c r="R25" s="159">
        <f t="shared" si="4"/>
        <v>35.523934638617206</v>
      </c>
      <c r="S25" s="159">
        <f t="shared" si="4"/>
        <v>15.441980884389769</v>
      </c>
      <c r="T25" s="159">
        <f t="shared" si="4"/>
        <v>21.057409463295087</v>
      </c>
      <c r="U25" s="159">
        <f t="shared" si="4"/>
        <v>27.976675013697939</v>
      </c>
      <c r="W25" s="68"/>
    </row>
    <row r="26" spans="1:23" x14ac:dyDescent="0.25">
      <c r="A26" s="138">
        <v>24</v>
      </c>
      <c r="B26" s="139" t="s">
        <v>11</v>
      </c>
      <c r="C26" s="155">
        <f>'1. EMPLOYMENT'!K26</f>
        <v>21.75</v>
      </c>
      <c r="D26" s="155">
        <f>'2. PARTICIPATION'!K26</f>
        <v>15.689788927133035</v>
      </c>
      <c r="E26" s="155">
        <f>'3. INDEP_LIVING'!T26</f>
        <v>70.061248025396722</v>
      </c>
      <c r="F26" s="156">
        <f>'4. CAPACITY'!P26</f>
        <v>54.437550538943086</v>
      </c>
      <c r="G26" s="77"/>
      <c r="H26" s="77"/>
      <c r="I26" s="77"/>
      <c r="J26" s="77"/>
      <c r="K26" s="157">
        <f t="shared" si="1"/>
        <v>30.997561034824848</v>
      </c>
      <c r="L26" s="160">
        <f t="shared" si="0"/>
        <v>22</v>
      </c>
      <c r="M26" s="159">
        <f t="shared" si="2"/>
        <v>761.25</v>
      </c>
      <c r="N26" s="159">
        <f t="shared" si="2"/>
        <v>549.14261244965621</v>
      </c>
      <c r="O26" s="159">
        <f t="shared" si="2"/>
        <v>700.61248025396719</v>
      </c>
      <c r="P26" s="159">
        <f t="shared" si="2"/>
        <v>1088.7510107788617</v>
      </c>
      <c r="Q26" s="159">
        <f t="shared" si="3"/>
        <v>3099.7561034824848</v>
      </c>
      <c r="R26" s="159">
        <f t="shared" si="4"/>
        <v>24.558383775573763</v>
      </c>
      <c r="S26" s="159">
        <f t="shared" si="4"/>
        <v>17.715671624380729</v>
      </c>
      <c r="T26" s="159">
        <f t="shared" si="4"/>
        <v>22.602180844707416</v>
      </c>
      <c r="U26" s="159">
        <f t="shared" si="4"/>
        <v>35.123763755338103</v>
      </c>
      <c r="W26" s="68"/>
    </row>
    <row r="27" spans="1:23" x14ac:dyDescent="0.25">
      <c r="A27" s="138">
        <v>25</v>
      </c>
      <c r="B27" s="139" t="s">
        <v>12</v>
      </c>
      <c r="C27" s="155">
        <f>'1. EMPLOYMENT'!K27</f>
        <v>23.25</v>
      </c>
      <c r="D27" s="155">
        <f>'2. PARTICIPATION'!K27</f>
        <v>16.061484841431067</v>
      </c>
      <c r="E27" s="155">
        <f>'3. INDEP_LIVING'!T27</f>
        <v>66.714958721578014</v>
      </c>
      <c r="F27" s="156">
        <f>'4. CAPACITY'!P27</f>
        <v>51.495217646853149</v>
      </c>
      <c r="G27" s="77"/>
      <c r="H27" s="77"/>
      <c r="I27" s="77"/>
      <c r="J27" s="77"/>
      <c r="K27" s="157">
        <f t="shared" si="1"/>
        <v>30.729559096029302</v>
      </c>
      <c r="L27" s="160">
        <f t="shared" si="0"/>
        <v>24</v>
      </c>
      <c r="M27" s="159">
        <f t="shared" si="2"/>
        <v>813.75</v>
      </c>
      <c r="N27" s="159">
        <f t="shared" si="2"/>
        <v>562.15196945008734</v>
      </c>
      <c r="O27" s="159">
        <f t="shared" si="2"/>
        <v>667.14958721578012</v>
      </c>
      <c r="P27" s="159">
        <f t="shared" si="2"/>
        <v>1029.9043529370629</v>
      </c>
      <c r="Q27" s="159">
        <f t="shared" si="3"/>
        <v>3072.9559096029302</v>
      </c>
      <c r="R27" s="159">
        <f t="shared" si="4"/>
        <v>26.481017754177543</v>
      </c>
      <c r="S27" s="159">
        <f t="shared" si="4"/>
        <v>18.293525386855467</v>
      </c>
      <c r="T27" s="159">
        <f t="shared" si="4"/>
        <v>21.71035338095643</v>
      </c>
      <c r="U27" s="159">
        <f t="shared" si="4"/>
        <v>33.515103478010566</v>
      </c>
      <c r="W27" s="68"/>
    </row>
    <row r="28" spans="1:23" x14ac:dyDescent="0.25">
      <c r="A28" s="138">
        <v>26</v>
      </c>
      <c r="B28" s="139" t="s">
        <v>13</v>
      </c>
      <c r="C28" s="155">
        <f>'1. EMPLOYMENT'!K28</f>
        <v>34.274999999999999</v>
      </c>
      <c r="D28" s="155">
        <f>'2. PARTICIPATION'!K28</f>
        <v>22.638593899098101</v>
      </c>
      <c r="E28" s="155">
        <f>'3. INDEP_LIVING'!T28</f>
        <v>76.903631048025389</v>
      </c>
      <c r="F28" s="156">
        <f>'4. CAPACITY'!P28</f>
        <v>62.702016373909807</v>
      </c>
      <c r="G28" s="77"/>
      <c r="H28" s="77"/>
      <c r="I28" s="77"/>
      <c r="J28" s="77"/>
      <c r="K28" s="157">
        <f t="shared" si="1"/>
        <v>40.15052424426883</v>
      </c>
      <c r="L28" s="160">
        <f t="shared" si="0"/>
        <v>5</v>
      </c>
      <c r="M28" s="159">
        <f t="shared" si="2"/>
        <v>1199.625</v>
      </c>
      <c r="N28" s="159">
        <f t="shared" si="2"/>
        <v>792.35078646843351</v>
      </c>
      <c r="O28" s="159">
        <f t="shared" si="2"/>
        <v>769.03631048025386</v>
      </c>
      <c r="P28" s="159">
        <f t="shared" si="2"/>
        <v>1254.0403274781961</v>
      </c>
      <c r="Q28" s="159">
        <f t="shared" si="3"/>
        <v>4015.0524244268831</v>
      </c>
      <c r="R28" s="159">
        <f t="shared" si="4"/>
        <v>29.878190200000613</v>
      </c>
      <c r="S28" s="159">
        <f t="shared" si="4"/>
        <v>19.734506619338482</v>
      </c>
      <c r="T28" s="159">
        <f t="shared" si="4"/>
        <v>19.153829867863497</v>
      </c>
      <c r="U28" s="159">
        <f t="shared" si="4"/>
        <v>31.233473312797415</v>
      </c>
      <c r="W28" s="68"/>
    </row>
    <row r="29" spans="1:23" x14ac:dyDescent="0.25">
      <c r="A29" s="138">
        <v>27</v>
      </c>
      <c r="B29" s="139" t="s">
        <v>14</v>
      </c>
      <c r="C29" s="155">
        <f>'1. EMPLOYMENT'!K29</f>
        <v>44.85</v>
      </c>
      <c r="D29" s="155">
        <f>'2. PARTICIPATION'!K29</f>
        <v>26.016000596651864</v>
      </c>
      <c r="E29" s="155">
        <f>'3. INDEP_LIVING'!T29</f>
        <v>76.96140063525894</v>
      </c>
      <c r="F29" s="156">
        <f>'4. CAPACITY'!P29</f>
        <v>70.619104258712781</v>
      </c>
      <c r="G29" s="77"/>
      <c r="H29" s="77"/>
      <c r="I29" s="77"/>
      <c r="J29" s="77"/>
      <c r="K29" s="157">
        <f t="shared" si="1"/>
        <v>46.623061124096601</v>
      </c>
      <c r="L29" s="160">
        <f t="shared" si="0"/>
        <v>1</v>
      </c>
      <c r="M29" s="159">
        <f t="shared" si="2"/>
        <v>1569.75</v>
      </c>
      <c r="N29" s="159">
        <f t="shared" si="2"/>
        <v>910.56002088281525</v>
      </c>
      <c r="O29" s="159">
        <f t="shared" si="2"/>
        <v>769.6140063525894</v>
      </c>
      <c r="P29" s="159">
        <f t="shared" si="2"/>
        <v>1412.3820851742557</v>
      </c>
      <c r="Q29" s="159">
        <f t="shared" si="3"/>
        <v>4662.3061124096603</v>
      </c>
      <c r="R29" s="159">
        <f t="shared" si="4"/>
        <v>33.668960427583173</v>
      </c>
      <c r="S29" s="159">
        <f t="shared" si="4"/>
        <v>19.530249600282094</v>
      </c>
      <c r="T29" s="159">
        <f t="shared" si="4"/>
        <v>16.507153065391993</v>
      </c>
      <c r="U29" s="159">
        <f t="shared" si="4"/>
        <v>30.293636906742744</v>
      </c>
      <c r="W29" s="68"/>
    </row>
    <row r="30" spans="1:23" ht="15.75" thickBot="1" x14ac:dyDescent="0.3">
      <c r="A30" s="162">
        <v>28</v>
      </c>
      <c r="B30" s="163" t="s">
        <v>15</v>
      </c>
      <c r="C30" s="190">
        <f>'1. EMPLOYMENT'!K30</f>
        <v>37.75</v>
      </c>
      <c r="D30" s="190">
        <f>'2. PARTICIPATION'!K30</f>
        <v>20.718988416741624</v>
      </c>
      <c r="E30" s="190">
        <f>'3. INDEP_LIVING'!T30</f>
        <v>75.61175234339477</v>
      </c>
      <c r="F30" s="191">
        <f>'4. CAPACITY'!P30</f>
        <v>62.878845000269884</v>
      </c>
      <c r="G30" s="77"/>
      <c r="H30" s="77"/>
      <c r="I30" s="77"/>
      <c r="J30" s="77"/>
      <c r="K30" s="189">
        <f t="shared" si="1"/>
        <v>40.601090180253024</v>
      </c>
      <c r="L30" s="164">
        <f t="shared" si="0"/>
        <v>4</v>
      </c>
      <c r="M30" s="159">
        <f t="shared" si="2"/>
        <v>1321.25</v>
      </c>
      <c r="N30" s="159">
        <f t="shared" si="2"/>
        <v>725.16459458595682</v>
      </c>
      <c r="O30" s="159">
        <f t="shared" si="2"/>
        <v>756.11752343394767</v>
      </c>
      <c r="P30" s="159">
        <f t="shared" si="2"/>
        <v>1257.5769000053976</v>
      </c>
      <c r="Q30" s="159">
        <f t="shared" si="3"/>
        <v>4060.1090180253022</v>
      </c>
      <c r="R30" s="159">
        <f t="shared" si="4"/>
        <v>32.542229633100121</v>
      </c>
      <c r="S30" s="159">
        <f t="shared" si="4"/>
        <v>17.860717319818473</v>
      </c>
      <c r="T30" s="159">
        <f t="shared" si="4"/>
        <v>18.623084258996016</v>
      </c>
      <c r="U30" s="159">
        <f t="shared" si="4"/>
        <v>30.973968788085397</v>
      </c>
      <c r="W30" s="68"/>
    </row>
    <row r="31" spans="1:23" x14ac:dyDescent="0.25">
      <c r="W31" s="68"/>
    </row>
    <row r="32" spans="1:23" x14ac:dyDescent="0.25">
      <c r="B32" s="139" t="s">
        <v>67</v>
      </c>
      <c r="C32" s="165">
        <f>AVERAGE(C3:C30)</f>
        <v>29.13571428571429</v>
      </c>
      <c r="D32" s="165">
        <f>AVERAGE(D3:D30)</f>
        <v>17.881669360293195</v>
      </c>
      <c r="E32" s="165">
        <f>AVERAGE(E3:E30)</f>
        <v>71.370590124739337</v>
      </c>
      <c r="F32" s="165">
        <f>AVERAGE(F3:F30)</f>
        <v>56.490352495158746</v>
      </c>
      <c r="K32" s="165">
        <f>AVERAGE(K3:K30)</f>
        <v>34.891213787608301</v>
      </c>
      <c r="W32" s="68"/>
    </row>
    <row r="33" spans="1:23" x14ac:dyDescent="0.25">
      <c r="B33" s="135"/>
      <c r="C33" s="166"/>
      <c r="D33" s="166"/>
      <c r="E33" s="166"/>
      <c r="F33" s="166"/>
      <c r="W33" s="68"/>
    </row>
    <row r="34" spans="1:23" x14ac:dyDescent="0.25">
      <c r="B34" s="135"/>
      <c r="C34" s="166"/>
      <c r="D34" s="166"/>
      <c r="E34" s="166"/>
      <c r="F34" s="166"/>
      <c r="W34" s="68"/>
    </row>
    <row r="35" spans="1:23" x14ac:dyDescent="0.25">
      <c r="B35" s="135"/>
      <c r="C35" s="166"/>
      <c r="D35" s="166"/>
      <c r="E35" s="166"/>
      <c r="F35" s="166"/>
      <c r="W35" s="68"/>
    </row>
    <row r="36" spans="1:23" x14ac:dyDescent="0.25">
      <c r="B36" s="135"/>
      <c r="C36" s="166"/>
      <c r="D36" s="166"/>
      <c r="E36" s="166"/>
      <c r="F36" s="166"/>
      <c r="W36" s="68"/>
    </row>
    <row r="37" spans="1:23" x14ac:dyDescent="0.25">
      <c r="B37" s="135"/>
      <c r="C37" s="166"/>
      <c r="D37" s="166"/>
      <c r="E37" s="166"/>
      <c r="F37" s="166"/>
      <c r="W37" s="68"/>
    </row>
    <row r="38" spans="1:23" x14ac:dyDescent="0.25">
      <c r="B38" s="135"/>
      <c r="C38" s="166"/>
      <c r="D38" s="166"/>
      <c r="E38" s="166"/>
      <c r="F38" s="166"/>
      <c r="W38" s="68"/>
    </row>
    <row r="39" spans="1:23" x14ac:dyDescent="0.25">
      <c r="B39" s="135"/>
      <c r="C39" s="166"/>
      <c r="D39" s="166"/>
      <c r="E39" s="166"/>
      <c r="F39" s="166"/>
      <c r="W39" s="68"/>
    </row>
    <row r="40" spans="1:23" ht="15.75" thickBot="1" x14ac:dyDescent="0.3">
      <c r="B40" s="135"/>
      <c r="C40" s="166"/>
      <c r="D40" s="166"/>
      <c r="E40" s="166"/>
      <c r="F40" s="166"/>
      <c r="W40" s="68"/>
    </row>
    <row r="41" spans="1:23" ht="49.9" customHeight="1" thickBot="1" x14ac:dyDescent="0.3">
      <c r="A41" s="204" t="s">
        <v>114</v>
      </c>
      <c r="B41" s="210"/>
      <c r="C41" s="211" t="s">
        <v>104</v>
      </c>
      <c r="D41" s="211"/>
      <c r="E41" s="211"/>
      <c r="F41" s="212"/>
      <c r="G41" s="213" t="s">
        <v>56</v>
      </c>
      <c r="H41" s="213"/>
      <c r="I41" s="213"/>
      <c r="J41" s="213"/>
      <c r="K41" s="204" t="s">
        <v>79</v>
      </c>
      <c r="L41" s="205"/>
      <c r="M41" s="208"/>
      <c r="N41" s="208"/>
      <c r="O41" s="208"/>
      <c r="P41" s="209"/>
      <c r="R41" s="207"/>
      <c r="S41" s="208"/>
      <c r="T41" s="208"/>
      <c r="U41" s="209"/>
      <c r="W41" s="148" t="s">
        <v>115</v>
      </c>
    </row>
    <row r="42" spans="1:23" ht="15.75" thickBot="1" x14ac:dyDescent="0.3">
      <c r="A42" s="150" t="s">
        <v>47</v>
      </c>
      <c r="B42" s="179" t="s">
        <v>26</v>
      </c>
      <c r="C42" s="179" t="s">
        <v>108</v>
      </c>
      <c r="D42" s="179" t="s">
        <v>109</v>
      </c>
      <c r="E42" s="179" t="s">
        <v>110</v>
      </c>
      <c r="F42" s="180" t="s">
        <v>111</v>
      </c>
      <c r="G42" s="117" t="s">
        <v>108</v>
      </c>
      <c r="H42" s="117" t="s">
        <v>109</v>
      </c>
      <c r="I42" s="117" t="s">
        <v>110</v>
      </c>
      <c r="J42" s="117" t="s">
        <v>111</v>
      </c>
      <c r="K42" s="151" t="s">
        <v>62</v>
      </c>
      <c r="L42" s="152" t="s">
        <v>57</v>
      </c>
      <c r="M42" s="153"/>
      <c r="N42" s="153"/>
      <c r="O42" s="153"/>
      <c r="P42" s="153"/>
      <c r="Q42" s="154"/>
      <c r="R42" s="153"/>
      <c r="S42" s="153"/>
      <c r="T42" s="153"/>
      <c r="U42" s="153"/>
      <c r="W42" s="167" t="s">
        <v>74</v>
      </c>
    </row>
    <row r="43" spans="1:23" x14ac:dyDescent="0.25">
      <c r="A43" s="133">
        <v>1</v>
      </c>
      <c r="B43" s="134" t="s">
        <v>27</v>
      </c>
      <c r="C43" s="155">
        <f>'1. EMPLOYMENT'!K43</f>
        <v>26.2</v>
      </c>
      <c r="D43" s="155">
        <f>'2. PARTICIPATION'!K43</f>
        <v>25.493697478991592</v>
      </c>
      <c r="E43" s="155">
        <f>'3. INDEP_LIVING'!T43</f>
        <v>75.081106742692285</v>
      </c>
      <c r="F43" s="156">
        <f>'4. CAPACITY'!P43</f>
        <v>63.331724115059181</v>
      </c>
      <c r="G43" s="65">
        <v>35</v>
      </c>
      <c r="H43" s="65">
        <v>35</v>
      </c>
      <c r="I43" s="65">
        <v>10</v>
      </c>
      <c r="J43" s="65">
        <v>20</v>
      </c>
      <c r="K43" s="157">
        <f t="shared" ref="K43:K70" si="5">((C43*G$43)+(D43*H$43)+(E43*I$43)+(F43*J$43))/100</f>
        <v>38.267249614928126</v>
      </c>
      <c r="L43" s="158">
        <f t="shared" ref="L43:L70" si="6">RANK(K43,K$43:K$70)</f>
        <v>11</v>
      </c>
      <c r="M43" s="159"/>
      <c r="N43" s="159"/>
      <c r="O43" s="159"/>
      <c r="P43" s="159"/>
      <c r="Q43" s="159"/>
      <c r="R43" s="159"/>
      <c r="S43" s="159"/>
      <c r="T43" s="159"/>
      <c r="U43" s="159"/>
      <c r="W43" s="168">
        <f t="shared" ref="W43:W70" si="7">K83-K43</f>
        <v>-1.8049685933062136</v>
      </c>
    </row>
    <row r="44" spans="1:23" x14ac:dyDescent="0.25">
      <c r="A44" s="138">
        <v>2</v>
      </c>
      <c r="B44" s="139" t="s">
        <v>17</v>
      </c>
      <c r="C44" s="155">
        <f>'1. EMPLOYMENT'!K44</f>
        <v>31.324999999999999</v>
      </c>
      <c r="D44" s="155">
        <f>'2. PARTICIPATION'!K44</f>
        <v>8.4646501478025371</v>
      </c>
      <c r="E44" s="155">
        <f>'3. INDEP_LIVING'!T44</f>
        <v>71.635096714200273</v>
      </c>
      <c r="F44" s="156">
        <f>'4. CAPACITY'!P44</f>
        <v>54.556410627569193</v>
      </c>
      <c r="G44" s="65"/>
      <c r="H44" s="65"/>
      <c r="I44" s="65" t="s">
        <v>63</v>
      </c>
      <c r="J44" s="65">
        <v>100</v>
      </c>
      <c r="K44" s="157">
        <f t="shared" si="5"/>
        <v>32.00116934866476</v>
      </c>
      <c r="L44" s="160">
        <f t="shared" si="6"/>
        <v>23</v>
      </c>
      <c r="M44" s="159"/>
      <c r="N44" s="159"/>
      <c r="O44" s="159"/>
      <c r="P44" s="159"/>
      <c r="Q44" s="159"/>
      <c r="R44" s="159"/>
      <c r="S44" s="159"/>
      <c r="T44" s="159"/>
      <c r="U44" s="159"/>
      <c r="W44" s="169">
        <f t="shared" si="7"/>
        <v>-1.7386054882825732</v>
      </c>
    </row>
    <row r="45" spans="1:23" x14ac:dyDescent="0.25">
      <c r="A45" s="138">
        <v>3</v>
      </c>
      <c r="B45" s="139" t="s">
        <v>18</v>
      </c>
      <c r="C45" s="155">
        <f>'1. EMPLOYMENT'!K45</f>
        <v>36.950000000000003</v>
      </c>
      <c r="D45" s="155">
        <f>'2. PARTICIPATION'!K45</f>
        <v>14.086826347305392</v>
      </c>
      <c r="E45" s="155">
        <f>'3. INDEP_LIVING'!T45</f>
        <v>73.059478280433211</v>
      </c>
      <c r="F45" s="156">
        <f>'4. CAPACITY'!P45</f>
        <v>56.823613366552209</v>
      </c>
      <c r="G45" s="77"/>
      <c r="H45" s="77"/>
      <c r="I45" s="77"/>
      <c r="J45" s="77"/>
      <c r="K45" s="157">
        <f t="shared" si="5"/>
        <v>36.533559722910653</v>
      </c>
      <c r="L45" s="160">
        <f t="shared" si="6"/>
        <v>15</v>
      </c>
      <c r="M45" s="159"/>
      <c r="N45" s="159"/>
      <c r="O45" s="159"/>
      <c r="P45" s="159"/>
      <c r="Q45" s="159"/>
      <c r="R45" s="159"/>
      <c r="S45" s="159"/>
      <c r="T45" s="159"/>
      <c r="U45" s="159"/>
      <c r="W45" s="169">
        <f t="shared" si="7"/>
        <v>-3.1200768867972073</v>
      </c>
    </row>
    <row r="46" spans="1:23" x14ac:dyDescent="0.25">
      <c r="A46" s="138">
        <v>4</v>
      </c>
      <c r="B46" s="139" t="s">
        <v>19</v>
      </c>
      <c r="C46" s="155">
        <f>'1. EMPLOYMENT'!K46</f>
        <v>41.774999999999999</v>
      </c>
      <c r="D46" s="155">
        <f>'2. PARTICIPATION'!K46</f>
        <v>19.019655250881783</v>
      </c>
      <c r="E46" s="155">
        <f>'3. INDEP_LIVING'!T46</f>
        <v>79.156490835346091</v>
      </c>
      <c r="F46" s="156">
        <f>'4. CAPACITY'!P46</f>
        <v>65.430063092780514</v>
      </c>
      <c r="G46" s="77"/>
      <c r="H46" s="77"/>
      <c r="I46" s="77"/>
      <c r="J46" s="77"/>
      <c r="K46" s="157">
        <f t="shared" si="5"/>
        <v>42.279791039899337</v>
      </c>
      <c r="L46" s="160">
        <f t="shared" si="6"/>
        <v>3</v>
      </c>
      <c r="M46" s="159"/>
      <c r="N46" s="159"/>
      <c r="O46" s="159"/>
      <c r="P46" s="159"/>
      <c r="Q46" s="159"/>
      <c r="R46" s="159"/>
      <c r="S46" s="159"/>
      <c r="T46" s="159"/>
      <c r="U46" s="159"/>
      <c r="W46" s="169">
        <f t="shared" si="7"/>
        <v>-1.129238645007753</v>
      </c>
    </row>
    <row r="47" spans="1:23" x14ac:dyDescent="0.25">
      <c r="A47" s="138">
        <v>5</v>
      </c>
      <c r="B47" s="139" t="s">
        <v>16</v>
      </c>
      <c r="C47" s="155">
        <f>'1. EMPLOYMENT'!K47</f>
        <v>41.725000000000001</v>
      </c>
      <c r="D47" s="155">
        <f>'2. PARTICIPATION'!K47</f>
        <v>17.29216988354624</v>
      </c>
      <c r="E47" s="155">
        <f>'3. INDEP_LIVING'!T47</f>
        <v>76.577919932696702</v>
      </c>
      <c r="F47" s="156">
        <f>'4. CAPACITY'!P47</f>
        <v>56.857230432824323</v>
      </c>
      <c r="G47" s="77"/>
      <c r="H47" s="77"/>
      <c r="I47" s="77"/>
      <c r="J47" s="77"/>
      <c r="K47" s="157">
        <f t="shared" si="5"/>
        <v>39.685247539075725</v>
      </c>
      <c r="L47" s="160">
        <f t="shared" si="6"/>
        <v>8</v>
      </c>
      <c r="M47" s="159"/>
      <c r="N47" s="159"/>
      <c r="O47" s="159"/>
      <c r="P47" s="159"/>
      <c r="Q47" s="159"/>
      <c r="R47" s="159"/>
      <c r="S47" s="159"/>
      <c r="T47" s="159"/>
      <c r="U47" s="159"/>
      <c r="W47" s="169">
        <f t="shared" si="7"/>
        <v>-3.9899833362724166</v>
      </c>
    </row>
    <row r="48" spans="1:23" x14ac:dyDescent="0.25">
      <c r="A48" s="138">
        <v>6</v>
      </c>
      <c r="B48" s="139" t="s">
        <v>20</v>
      </c>
      <c r="C48" s="155">
        <f>'1. EMPLOYMENT'!K48</f>
        <v>43.825000000000003</v>
      </c>
      <c r="D48" s="155">
        <f>'2. PARTICIPATION'!K48</f>
        <v>14.691219596342938</v>
      </c>
      <c r="E48" s="155">
        <f>'3. INDEP_LIVING'!T48</f>
        <v>68.752610234406504</v>
      </c>
      <c r="F48" s="156">
        <f>'4. CAPACITY'!P48</f>
        <v>47.721296444191019</v>
      </c>
      <c r="G48" s="77"/>
      <c r="H48" s="77"/>
      <c r="I48" s="77"/>
      <c r="J48" s="77"/>
      <c r="K48" s="157">
        <f t="shared" si="5"/>
        <v>36.900197170998879</v>
      </c>
      <c r="L48" s="160">
        <f t="shared" si="6"/>
        <v>14</v>
      </c>
      <c r="M48" s="159"/>
      <c r="N48" s="159"/>
      <c r="O48" s="159"/>
      <c r="P48" s="159"/>
      <c r="Q48" s="159"/>
      <c r="R48" s="159"/>
      <c r="S48" s="159"/>
      <c r="T48" s="159"/>
      <c r="U48" s="159"/>
      <c r="W48" s="169">
        <f t="shared" si="7"/>
        <v>-0.50777050051122785</v>
      </c>
    </row>
    <row r="49" spans="1:23" x14ac:dyDescent="0.25">
      <c r="A49" s="138">
        <v>7</v>
      </c>
      <c r="B49" s="139" t="s">
        <v>21</v>
      </c>
      <c r="C49" s="155">
        <f>'1. EMPLOYMENT'!K49</f>
        <v>39.274999999999999</v>
      </c>
      <c r="D49" s="155">
        <f>'2. PARTICIPATION'!K49</f>
        <v>19.516506652067282</v>
      </c>
      <c r="E49" s="155">
        <f>'3. INDEP_LIVING'!T49</f>
        <v>74.966441493093512</v>
      </c>
      <c r="F49" s="156">
        <f>'4. CAPACITY'!P49</f>
        <v>60.725286914755834</v>
      </c>
      <c r="G49" s="77"/>
      <c r="H49" s="77"/>
      <c r="I49" s="77"/>
      <c r="J49" s="77"/>
      <c r="K49" s="157">
        <f t="shared" si="5"/>
        <v>40.218728860484063</v>
      </c>
      <c r="L49" s="160">
        <f t="shared" si="6"/>
        <v>5</v>
      </c>
      <c r="M49" s="159" t="s">
        <v>105</v>
      </c>
      <c r="N49" s="159"/>
      <c r="O49" s="159"/>
      <c r="P49" s="159"/>
      <c r="Q49" s="159"/>
      <c r="R49" s="159" t="s">
        <v>106</v>
      </c>
      <c r="S49" s="159"/>
      <c r="T49" s="159"/>
      <c r="U49" s="159"/>
      <c r="W49" s="169">
        <f t="shared" si="7"/>
        <v>-5.0887302957738072</v>
      </c>
    </row>
    <row r="50" spans="1:23" x14ac:dyDescent="0.25">
      <c r="A50" s="138">
        <v>8</v>
      </c>
      <c r="B50" s="139" t="s">
        <v>22</v>
      </c>
      <c r="C50" s="155">
        <f>'1. EMPLOYMENT'!K50</f>
        <v>25.125</v>
      </c>
      <c r="D50" s="155">
        <f>'2. PARTICIPATION'!K50</f>
        <v>10.490263398716948</v>
      </c>
      <c r="E50" s="155">
        <f>'3. INDEP_LIVING'!T50</f>
        <v>66.233476461248756</v>
      </c>
      <c r="F50" s="156">
        <f>'4. CAPACITY'!P50</f>
        <v>50.239286266388831</v>
      </c>
      <c r="G50" s="77"/>
      <c r="H50" s="77"/>
      <c r="I50" s="77"/>
      <c r="J50" s="77"/>
      <c r="K50" s="157">
        <f t="shared" si="5"/>
        <v>29.136547088953577</v>
      </c>
      <c r="L50" s="160">
        <f t="shared" si="6"/>
        <v>28</v>
      </c>
      <c r="M50" s="159" t="s">
        <v>108</v>
      </c>
      <c r="N50" s="159" t="s">
        <v>109</v>
      </c>
      <c r="O50" s="159" t="s">
        <v>110</v>
      </c>
      <c r="P50" s="159" t="s">
        <v>111</v>
      </c>
      <c r="Q50" s="159" t="s">
        <v>113</v>
      </c>
      <c r="R50" s="159" t="s">
        <v>108</v>
      </c>
      <c r="S50" s="159" t="s">
        <v>109</v>
      </c>
      <c r="T50" s="159" t="s">
        <v>110</v>
      </c>
      <c r="U50" s="159" t="s">
        <v>111</v>
      </c>
      <c r="W50" s="169">
        <f t="shared" si="7"/>
        <v>-3.9580514815745467</v>
      </c>
    </row>
    <row r="51" spans="1:23" x14ac:dyDescent="0.25">
      <c r="A51" s="138">
        <v>9</v>
      </c>
      <c r="B51" s="139" t="s">
        <v>23</v>
      </c>
      <c r="C51" s="155">
        <f>'1. EMPLOYMENT'!K51</f>
        <v>26.75</v>
      </c>
      <c r="D51" s="155">
        <f>'2. PARTICIPATION'!K51</f>
        <v>16.367488443759626</v>
      </c>
      <c r="E51" s="155">
        <f>'3. INDEP_LIVING'!T51</f>
        <v>73.552043615793508</v>
      </c>
      <c r="F51" s="156">
        <f>'4. CAPACITY'!P51</f>
        <v>60.511676513714335</v>
      </c>
      <c r="G51" s="77"/>
      <c r="H51" s="77"/>
      <c r="I51" s="77"/>
      <c r="J51" s="77"/>
      <c r="K51" s="157">
        <f t="shared" si="5"/>
        <v>34.548660619638085</v>
      </c>
      <c r="L51" s="160">
        <f t="shared" si="6"/>
        <v>19</v>
      </c>
      <c r="M51" s="159">
        <f t="shared" ref="M51:P70" si="8">+C43*G$43</f>
        <v>917</v>
      </c>
      <c r="N51" s="159">
        <f t="shared" si="8"/>
        <v>892.27941176470574</v>
      </c>
      <c r="O51" s="159">
        <f t="shared" si="8"/>
        <v>750.81106742692282</v>
      </c>
      <c r="P51" s="159">
        <f t="shared" si="8"/>
        <v>1266.6344823011837</v>
      </c>
      <c r="Q51" s="159">
        <f>SUM(M51:P51)</f>
        <v>3826.7249614928123</v>
      </c>
      <c r="R51" s="159">
        <f>M51/$Q51*100</f>
        <v>23.963049584892996</v>
      </c>
      <c r="S51" s="159">
        <f>N51/$Q51*100</f>
        <v>23.317051022570119</v>
      </c>
      <c r="T51" s="159">
        <f t="shared" ref="T51:U78" si="9">O51/$Q51*100</f>
        <v>19.620199386736957</v>
      </c>
      <c r="U51" s="159">
        <f t="shared" si="9"/>
        <v>33.099700005799924</v>
      </c>
      <c r="W51" s="169">
        <f t="shared" si="7"/>
        <v>-3.8149702972914383</v>
      </c>
    </row>
    <row r="52" spans="1:23" x14ac:dyDescent="0.25">
      <c r="A52" s="138">
        <v>10</v>
      </c>
      <c r="B52" s="139" t="s">
        <v>24</v>
      </c>
      <c r="C52" s="155">
        <f>'1. EMPLOYMENT'!K52</f>
        <v>26.6</v>
      </c>
      <c r="D52" s="155">
        <f>'2. PARTICIPATION'!K52</f>
        <v>24.428092637047861</v>
      </c>
      <c r="E52" s="155">
        <f>'3. INDEP_LIVING'!T52</f>
        <v>77.871701221635419</v>
      </c>
      <c r="F52" s="156">
        <f>'4. CAPACITY'!P52</f>
        <v>60.839177726480237</v>
      </c>
      <c r="G52" s="161"/>
      <c r="H52" s="161"/>
      <c r="I52" s="161"/>
      <c r="J52" s="161"/>
      <c r="K52" s="157">
        <f t="shared" si="5"/>
        <v>37.814838090426342</v>
      </c>
      <c r="L52" s="160">
        <f t="shared" si="6"/>
        <v>13</v>
      </c>
      <c r="M52" s="159">
        <f t="shared" si="8"/>
        <v>1096.375</v>
      </c>
      <c r="N52" s="159">
        <f t="shared" si="8"/>
        <v>296.26275517308881</v>
      </c>
      <c r="O52" s="159">
        <f t="shared" si="8"/>
        <v>716.35096714200267</v>
      </c>
      <c r="P52" s="159">
        <f t="shared" si="8"/>
        <v>1091.128212551384</v>
      </c>
      <c r="Q52" s="159">
        <f t="shared" ref="Q52:Q78" si="10">SUM(M52:P52)</f>
        <v>3200.1169348664757</v>
      </c>
      <c r="R52" s="159">
        <f t="shared" ref="R52:S78" si="11">M52/$Q52*100</f>
        <v>34.260466799027952</v>
      </c>
      <c r="S52" s="159">
        <f t="shared" si="11"/>
        <v>9.2578727966217365</v>
      </c>
      <c r="T52" s="159">
        <f t="shared" si="9"/>
        <v>22.385149721783286</v>
      </c>
      <c r="U52" s="159">
        <f t="shared" si="9"/>
        <v>34.096510682567008</v>
      </c>
      <c r="W52" s="169">
        <f t="shared" si="7"/>
        <v>0.18557707096459808</v>
      </c>
    </row>
    <row r="53" spans="1:23" x14ac:dyDescent="0.25">
      <c r="A53" s="138">
        <v>11</v>
      </c>
      <c r="B53" s="139" t="s">
        <v>54</v>
      </c>
      <c r="C53" s="155">
        <f>'1. EMPLOYMENT'!K53</f>
        <v>25.475000000000001</v>
      </c>
      <c r="D53" s="155">
        <f>'2. PARTICIPATION'!K53</f>
        <v>15.050248203726378</v>
      </c>
      <c r="E53" s="155">
        <f>'3. INDEP_LIVING'!T53</f>
        <v>69.267720743845814</v>
      </c>
      <c r="F53" s="156">
        <f>'4. CAPACITY'!P53</f>
        <v>49.344499348343042</v>
      </c>
      <c r="G53" s="161"/>
      <c r="H53" s="161"/>
      <c r="I53" s="161"/>
      <c r="J53" s="161"/>
      <c r="K53" s="157">
        <f t="shared" si="5"/>
        <v>30.97950881535742</v>
      </c>
      <c r="L53" s="160">
        <f t="shared" si="6"/>
        <v>26</v>
      </c>
      <c r="M53" s="159">
        <f t="shared" si="8"/>
        <v>1293.25</v>
      </c>
      <c r="N53" s="159">
        <f t="shared" si="8"/>
        <v>493.03892215568874</v>
      </c>
      <c r="O53" s="159">
        <f t="shared" si="8"/>
        <v>730.59478280433211</v>
      </c>
      <c r="P53" s="159">
        <f t="shared" si="8"/>
        <v>1136.4722673310441</v>
      </c>
      <c r="Q53" s="159">
        <f t="shared" si="10"/>
        <v>3653.355972291065</v>
      </c>
      <c r="R53" s="159">
        <f t="shared" si="11"/>
        <v>35.398959472021744</v>
      </c>
      <c r="S53" s="159">
        <f t="shared" si="11"/>
        <v>13.495507306026298</v>
      </c>
      <c r="T53" s="159">
        <f t="shared" si="9"/>
        <v>19.997908453091885</v>
      </c>
      <c r="U53" s="159">
        <f t="shared" si="9"/>
        <v>31.107624768860077</v>
      </c>
      <c r="W53" s="169">
        <f t="shared" si="7"/>
        <v>-3.1858601548980658</v>
      </c>
    </row>
    <row r="54" spans="1:23" x14ac:dyDescent="0.25">
      <c r="A54" s="138">
        <v>12</v>
      </c>
      <c r="B54" s="139" t="s">
        <v>25</v>
      </c>
      <c r="C54" s="155">
        <f>'1. EMPLOYMENT'!K54</f>
        <v>32.650000000000006</v>
      </c>
      <c r="D54" s="155">
        <f>'2. PARTICIPATION'!K54</f>
        <v>16.533942558746737</v>
      </c>
      <c r="E54" s="155">
        <f>'3. INDEP_LIVING'!T54</f>
        <v>70.84874263711005</v>
      </c>
      <c r="F54" s="156">
        <f>'4. CAPACITY'!P54</f>
        <v>54.349477650277677</v>
      </c>
      <c r="G54" s="161"/>
      <c r="H54" s="161"/>
      <c r="I54" s="161"/>
      <c r="J54" s="161"/>
      <c r="K54" s="157">
        <f t="shared" si="5"/>
        <v>35.169149689327895</v>
      </c>
      <c r="L54" s="160">
        <f t="shared" si="6"/>
        <v>17</v>
      </c>
      <c r="M54" s="159">
        <f t="shared" ref="M54:P61" si="12">+C45*G$43</f>
        <v>1293.25</v>
      </c>
      <c r="N54" s="159">
        <f t="shared" si="12"/>
        <v>493.03892215568874</v>
      </c>
      <c r="O54" s="159">
        <f t="shared" si="12"/>
        <v>730.59478280433211</v>
      </c>
      <c r="P54" s="159">
        <f t="shared" si="12"/>
        <v>1136.4722673310441</v>
      </c>
      <c r="Q54" s="159">
        <f t="shared" si="10"/>
        <v>3653.355972291065</v>
      </c>
      <c r="R54" s="159">
        <f t="shared" si="11"/>
        <v>35.398959472021744</v>
      </c>
      <c r="S54" s="159">
        <f t="shared" si="11"/>
        <v>13.495507306026298</v>
      </c>
      <c r="T54" s="159">
        <f t="shared" si="9"/>
        <v>19.997908453091885</v>
      </c>
      <c r="U54" s="159">
        <f t="shared" si="9"/>
        <v>31.107624768860077</v>
      </c>
      <c r="W54" s="169">
        <f t="shared" si="7"/>
        <v>-4.313016315872769</v>
      </c>
    </row>
    <row r="55" spans="1:23" x14ac:dyDescent="0.25">
      <c r="A55" s="138">
        <v>13</v>
      </c>
      <c r="B55" s="139" t="s">
        <v>0</v>
      </c>
      <c r="C55" s="155">
        <f>'1. EMPLOYMENT'!K55</f>
        <v>35.975000000000001</v>
      </c>
      <c r="D55" s="155">
        <f>'2. PARTICIPATION'!K55</f>
        <v>21.18954248366013</v>
      </c>
      <c r="E55" s="155">
        <f>'3. INDEP_LIVING'!T55</f>
        <v>72.130135512587628</v>
      </c>
      <c r="F55" s="156">
        <f>'4. CAPACITY'!P55</f>
        <v>55.192103295923722</v>
      </c>
      <c r="G55" s="161"/>
      <c r="H55" s="161"/>
      <c r="I55" s="161"/>
      <c r="J55" s="161"/>
      <c r="K55" s="157">
        <f t="shared" si="5"/>
        <v>38.259024079724554</v>
      </c>
      <c r="L55" s="160">
        <f t="shared" si="6"/>
        <v>12</v>
      </c>
      <c r="M55" s="159">
        <f t="shared" si="12"/>
        <v>1462.125</v>
      </c>
      <c r="N55" s="159">
        <f t="shared" si="12"/>
        <v>665.68793378086241</v>
      </c>
      <c r="O55" s="159">
        <f t="shared" si="12"/>
        <v>791.56490835346085</v>
      </c>
      <c r="P55" s="159">
        <f t="shared" si="12"/>
        <v>1308.6012618556103</v>
      </c>
      <c r="Q55" s="159">
        <f t="shared" si="10"/>
        <v>4227.9791039899337</v>
      </c>
      <c r="R55" s="159">
        <f t="shared" si="11"/>
        <v>34.58212455733748</v>
      </c>
      <c r="S55" s="159">
        <f t="shared" si="11"/>
        <v>15.744825539763296</v>
      </c>
      <c r="T55" s="159">
        <f t="shared" si="9"/>
        <v>18.722062926149825</v>
      </c>
      <c r="U55" s="159">
        <f t="shared" si="9"/>
        <v>30.950986976749402</v>
      </c>
      <c r="W55" s="169">
        <f t="shared" si="7"/>
        <v>-7.7569839134304992</v>
      </c>
    </row>
    <row r="56" spans="1:23" x14ac:dyDescent="0.25">
      <c r="A56" s="138">
        <v>14</v>
      </c>
      <c r="B56" s="139" t="s">
        <v>1</v>
      </c>
      <c r="C56" s="155">
        <f>'1. EMPLOYMENT'!K56</f>
        <v>35.024999999999999</v>
      </c>
      <c r="D56" s="155">
        <f>'2. PARTICIPATION'!K56</f>
        <v>19.665270213657312</v>
      </c>
      <c r="E56" s="155">
        <f>'3. INDEP_LIVING'!T56</f>
        <v>61.123018944572848</v>
      </c>
      <c r="F56" s="156">
        <f>'4. CAPACITY'!P56</f>
        <v>48.23520338665228</v>
      </c>
      <c r="G56" s="161"/>
      <c r="H56" s="161"/>
      <c r="I56" s="161"/>
      <c r="J56" s="161"/>
      <c r="K56" s="157">
        <f t="shared" si="5"/>
        <v>34.900937146567799</v>
      </c>
      <c r="L56" s="160">
        <f t="shared" si="6"/>
        <v>18</v>
      </c>
      <c r="M56" s="159">
        <f t="shared" si="12"/>
        <v>1460.375</v>
      </c>
      <c r="N56" s="159">
        <f t="shared" si="12"/>
        <v>605.22594592411838</v>
      </c>
      <c r="O56" s="159">
        <f t="shared" si="12"/>
        <v>765.77919932696705</v>
      </c>
      <c r="P56" s="159">
        <f t="shared" si="12"/>
        <v>1137.1446086564865</v>
      </c>
      <c r="Q56" s="159">
        <f t="shared" si="10"/>
        <v>3968.5247539075722</v>
      </c>
      <c r="R56" s="159">
        <f t="shared" si="11"/>
        <v>36.798938914569071</v>
      </c>
      <c r="S56" s="159">
        <f t="shared" si="11"/>
        <v>15.250653163450426</v>
      </c>
      <c r="T56" s="159">
        <f t="shared" si="9"/>
        <v>19.296319081113189</v>
      </c>
      <c r="U56" s="159">
        <f t="shared" si="9"/>
        <v>28.65408884086731</v>
      </c>
      <c r="W56" s="169">
        <f t="shared" si="7"/>
        <v>-0.96725308253545705</v>
      </c>
    </row>
    <row r="57" spans="1:23" ht="14.65" customHeight="1" x14ac:dyDescent="0.25">
      <c r="A57" s="138">
        <v>15</v>
      </c>
      <c r="B57" s="139" t="s">
        <v>2</v>
      </c>
      <c r="C57" s="155">
        <f>'1. EMPLOYMENT'!K57</f>
        <v>34.350531914893615</v>
      </c>
      <c r="D57" s="155">
        <f>'2. PARTICIPATION'!K57</f>
        <v>9.0566066066066089</v>
      </c>
      <c r="E57" s="155">
        <f>'3. INDEP_LIVING'!T57</f>
        <v>69.347252655030161</v>
      </c>
      <c r="F57" s="156">
        <f>'4. CAPACITY'!P57</f>
        <v>47.767945934830365</v>
      </c>
      <c r="G57" s="161"/>
      <c r="H57" s="161"/>
      <c r="I57" s="161"/>
      <c r="J57" s="161"/>
      <c r="K57" s="157">
        <f t="shared" si="5"/>
        <v>31.680812934994165</v>
      </c>
      <c r="L57" s="160">
        <f t="shared" si="6"/>
        <v>24</v>
      </c>
      <c r="M57" s="159">
        <f t="shared" si="12"/>
        <v>1533.875</v>
      </c>
      <c r="N57" s="159">
        <f t="shared" si="12"/>
        <v>514.19268587200281</v>
      </c>
      <c r="O57" s="159">
        <f t="shared" si="12"/>
        <v>687.52610234406507</v>
      </c>
      <c r="P57" s="159">
        <f t="shared" si="12"/>
        <v>954.42592888382035</v>
      </c>
      <c r="Q57" s="159">
        <f t="shared" si="10"/>
        <v>3690.0197170998881</v>
      </c>
      <c r="R57" s="159">
        <f t="shared" si="11"/>
        <v>41.568206069248987</v>
      </c>
      <c r="S57" s="159">
        <f t="shared" si="11"/>
        <v>13.934686676311973</v>
      </c>
      <c r="T57" s="159">
        <f t="shared" si="9"/>
        <v>18.632044136729306</v>
      </c>
      <c r="U57" s="159">
        <f t="shared" si="9"/>
        <v>25.865063117709735</v>
      </c>
      <c r="W57" s="169">
        <f t="shared" si="7"/>
        <v>5.5886370777184169E-2</v>
      </c>
    </row>
    <row r="58" spans="1:23" x14ac:dyDescent="0.25">
      <c r="A58" s="138">
        <v>16</v>
      </c>
      <c r="B58" s="139" t="s">
        <v>3</v>
      </c>
      <c r="C58" s="155">
        <f>'1. EMPLOYMENT'!K58</f>
        <v>27.931338028169016</v>
      </c>
      <c r="D58" s="155">
        <f>'2. PARTICIPATION'!K58</f>
        <v>26.921243440291633</v>
      </c>
      <c r="E58" s="155">
        <f>'3. INDEP_LIVING'!T58</f>
        <v>77.145612240120741</v>
      </c>
      <c r="F58" s="156">
        <f>'4. CAPACITY'!P58</f>
        <v>64.258273542250734</v>
      </c>
      <c r="G58" s="161"/>
      <c r="H58" s="161"/>
      <c r="I58" s="161"/>
      <c r="J58" s="161"/>
      <c r="K58" s="157">
        <f t="shared" si="5"/>
        <v>39.764619446423445</v>
      </c>
      <c r="L58" s="160">
        <f t="shared" si="6"/>
        <v>7</v>
      </c>
      <c r="M58" s="159">
        <f t="shared" si="12"/>
        <v>1374.625</v>
      </c>
      <c r="N58" s="159">
        <f t="shared" si="12"/>
        <v>683.07773282235485</v>
      </c>
      <c r="O58" s="159">
        <f t="shared" si="12"/>
        <v>749.6644149309351</v>
      </c>
      <c r="P58" s="159">
        <f t="shared" si="12"/>
        <v>1214.5057382951168</v>
      </c>
      <c r="Q58" s="159">
        <f t="shared" si="10"/>
        <v>4021.8728860484066</v>
      </c>
      <c r="R58" s="159">
        <f t="shared" si="11"/>
        <v>34.178728143509389</v>
      </c>
      <c r="S58" s="159">
        <f t="shared" si="11"/>
        <v>16.984070660012733</v>
      </c>
      <c r="T58" s="159">
        <f t="shared" si="9"/>
        <v>18.639684449786269</v>
      </c>
      <c r="U58" s="159">
        <f t="shared" si="9"/>
        <v>30.197516746691612</v>
      </c>
      <c r="W58" s="169">
        <f t="shared" si="7"/>
        <v>-5.9554389153337439</v>
      </c>
    </row>
    <row r="59" spans="1:23" x14ac:dyDescent="0.25">
      <c r="A59" s="138">
        <v>17</v>
      </c>
      <c r="B59" s="139" t="s">
        <v>4</v>
      </c>
      <c r="C59" s="155">
        <f>'1. EMPLOYMENT'!K59</f>
        <v>26.45</v>
      </c>
      <c r="D59" s="155">
        <f>'2. PARTICIPATION'!K59</f>
        <v>12.531378618021083</v>
      </c>
      <c r="E59" s="155">
        <f>'3. INDEP_LIVING'!T59</f>
        <v>71.317911712890179</v>
      </c>
      <c r="F59" s="156">
        <f>'4. CAPACITY'!P59</f>
        <v>50.249989080082997</v>
      </c>
      <c r="G59" s="161"/>
      <c r="H59" s="161"/>
      <c r="I59" s="161"/>
      <c r="J59" s="161"/>
      <c r="K59" s="157">
        <f t="shared" si="5"/>
        <v>30.825271503612996</v>
      </c>
      <c r="L59" s="160">
        <f t="shared" si="6"/>
        <v>27</v>
      </c>
      <c r="M59" s="159">
        <f t="shared" si="12"/>
        <v>879.375</v>
      </c>
      <c r="N59" s="159">
        <f t="shared" si="12"/>
        <v>367.15921895509319</v>
      </c>
      <c r="O59" s="159">
        <f t="shared" si="12"/>
        <v>662.33476461248756</v>
      </c>
      <c r="P59" s="159">
        <f t="shared" si="12"/>
        <v>1004.7857253277766</v>
      </c>
      <c r="Q59" s="159">
        <f t="shared" si="10"/>
        <v>2913.6547088953575</v>
      </c>
      <c r="R59" s="159">
        <f t="shared" si="11"/>
        <v>30.181167223256661</v>
      </c>
      <c r="S59" s="159">
        <f t="shared" si="11"/>
        <v>12.601329108564578</v>
      </c>
      <c r="T59" s="159">
        <f t="shared" si="9"/>
        <v>22.732095281928448</v>
      </c>
      <c r="U59" s="159">
        <f t="shared" si="9"/>
        <v>34.485408386250313</v>
      </c>
      <c r="W59" s="169">
        <f t="shared" si="7"/>
        <v>-3.4488020811840876</v>
      </c>
    </row>
    <row r="60" spans="1:23" x14ac:dyDescent="0.25">
      <c r="A60" s="138">
        <v>18</v>
      </c>
      <c r="B60" s="139" t="s">
        <v>5</v>
      </c>
      <c r="C60" s="155">
        <f>'1. EMPLOYMENT'!K60</f>
        <v>34.225000000000001</v>
      </c>
      <c r="D60" s="155">
        <f>'2. PARTICIPATION'!K60</f>
        <v>20.308952190686139</v>
      </c>
      <c r="E60" s="155">
        <f>'3. INDEP_LIVING'!T60</f>
        <v>72.560641669520763</v>
      </c>
      <c r="F60" s="156">
        <f>'4. CAPACITY'!P60</f>
        <v>62.248644191595645</v>
      </c>
      <c r="G60" s="161"/>
      <c r="H60" s="161"/>
      <c r="I60" s="161"/>
      <c r="J60" s="161"/>
      <c r="K60" s="157">
        <f t="shared" si="5"/>
        <v>38.792676272011356</v>
      </c>
      <c r="L60" s="160">
        <f t="shared" si="6"/>
        <v>9</v>
      </c>
      <c r="M60" s="159">
        <f t="shared" si="12"/>
        <v>936.25</v>
      </c>
      <c r="N60" s="159">
        <f t="shared" si="12"/>
        <v>572.86209553158687</v>
      </c>
      <c r="O60" s="159">
        <f t="shared" si="12"/>
        <v>735.52043615793514</v>
      </c>
      <c r="P60" s="159">
        <f t="shared" si="12"/>
        <v>1210.2335302742867</v>
      </c>
      <c r="Q60" s="159">
        <f t="shared" si="10"/>
        <v>3454.8660619638085</v>
      </c>
      <c r="R60" s="159">
        <f t="shared" si="11"/>
        <v>27.099458653624868</v>
      </c>
      <c r="S60" s="159">
        <f t="shared" si="11"/>
        <v>16.581311265246608</v>
      </c>
      <c r="T60" s="159">
        <f t="shared" si="9"/>
        <v>21.289405232104773</v>
      </c>
      <c r="U60" s="159">
        <f t="shared" si="9"/>
        <v>35.029824849023761</v>
      </c>
      <c r="W60" s="169">
        <f t="shared" si="7"/>
        <v>-8.8079922514181881</v>
      </c>
    </row>
    <row r="61" spans="1:23" x14ac:dyDescent="0.25">
      <c r="A61" s="138">
        <v>19</v>
      </c>
      <c r="B61" s="139" t="s">
        <v>6</v>
      </c>
      <c r="C61" s="155">
        <f>'1. EMPLOYMENT'!K61</f>
        <v>42.2</v>
      </c>
      <c r="D61" s="155">
        <f>'2. PARTICIPATION'!K61</f>
        <v>28.159693484481622</v>
      </c>
      <c r="E61" s="155">
        <f>'3. INDEP_LIVING'!T61</f>
        <v>81.117701260786561</v>
      </c>
      <c r="F61" s="156">
        <f>'4. CAPACITY'!P61</f>
        <v>65.127728559484979</v>
      </c>
      <c r="G61" s="161"/>
      <c r="H61" s="161"/>
      <c r="I61" s="161"/>
      <c r="J61" s="161"/>
      <c r="K61" s="157">
        <f t="shared" si="5"/>
        <v>45.763208557544225</v>
      </c>
      <c r="L61" s="160">
        <f t="shared" si="6"/>
        <v>2</v>
      </c>
      <c r="M61" s="159">
        <f t="shared" si="12"/>
        <v>931</v>
      </c>
      <c r="N61" s="159">
        <f t="shared" si="12"/>
        <v>854.98324229667514</v>
      </c>
      <c r="O61" s="159">
        <f t="shared" si="12"/>
        <v>778.71701221635419</v>
      </c>
      <c r="P61" s="159">
        <f t="shared" si="12"/>
        <v>1216.7835545296048</v>
      </c>
      <c r="Q61" s="159">
        <f t="shared" si="10"/>
        <v>3781.4838090426342</v>
      </c>
      <c r="R61" s="159">
        <f t="shared" si="11"/>
        <v>24.619965257386706</v>
      </c>
      <c r="S61" s="159">
        <f t="shared" si="11"/>
        <v>22.609729023621895</v>
      </c>
      <c r="T61" s="159">
        <f t="shared" si="9"/>
        <v>20.592895581205823</v>
      </c>
      <c r="U61" s="159">
        <f t="shared" si="9"/>
        <v>32.177410137785579</v>
      </c>
      <c r="W61" s="169">
        <f t="shared" si="7"/>
        <v>-7.0235837062414532</v>
      </c>
    </row>
    <row r="62" spans="1:23" x14ac:dyDescent="0.25">
      <c r="A62" s="138">
        <v>20</v>
      </c>
      <c r="B62" s="139" t="s">
        <v>7</v>
      </c>
      <c r="C62" s="155">
        <f>'1. EMPLOYMENT'!K62</f>
        <v>30.824999999999999</v>
      </c>
      <c r="D62" s="155">
        <f>'2. PARTICIPATION'!K62</f>
        <v>21.611822660098525</v>
      </c>
      <c r="E62" s="155">
        <f>'3. INDEP_LIVING'!T62</f>
        <v>78.564777911319254</v>
      </c>
      <c r="F62" s="156">
        <f>'4. CAPACITY'!P62</f>
        <v>60.540166932752086</v>
      </c>
      <c r="G62" s="161"/>
      <c r="H62" s="161"/>
      <c r="I62" s="161"/>
      <c r="J62" s="161"/>
      <c r="K62" s="157">
        <f t="shared" si="5"/>
        <v>38.317399108716828</v>
      </c>
      <c r="L62" s="160">
        <f t="shared" si="6"/>
        <v>10</v>
      </c>
      <c r="M62" s="159">
        <f t="shared" si="8"/>
        <v>1142.7500000000002</v>
      </c>
      <c r="N62" s="159">
        <f t="shared" si="8"/>
        <v>578.68798955613579</v>
      </c>
      <c r="O62" s="159">
        <f t="shared" si="8"/>
        <v>708.48742637110047</v>
      </c>
      <c r="P62" s="159">
        <f t="shared" si="8"/>
        <v>1086.9895530055535</v>
      </c>
      <c r="Q62" s="159">
        <f t="shared" si="10"/>
        <v>3516.9149689327896</v>
      </c>
      <c r="R62" s="159">
        <f t="shared" si="11"/>
        <v>32.492966423546157</v>
      </c>
      <c r="S62" s="159">
        <f t="shared" si="11"/>
        <v>16.454420839516036</v>
      </c>
      <c r="T62" s="159">
        <f t="shared" si="9"/>
        <v>20.145139493835742</v>
      </c>
      <c r="U62" s="159">
        <f t="shared" si="9"/>
        <v>30.907473243102075</v>
      </c>
      <c r="W62" s="169">
        <f t="shared" si="7"/>
        <v>-6.4761987813216741</v>
      </c>
    </row>
    <row r="63" spans="1:23" x14ac:dyDescent="0.25">
      <c r="A63" s="138">
        <v>21</v>
      </c>
      <c r="B63" s="139" t="s">
        <v>8</v>
      </c>
      <c r="C63" s="155">
        <f>'1. EMPLOYMENT'!K63</f>
        <v>31.225000000000001</v>
      </c>
      <c r="D63" s="155">
        <f>'2. PARTICIPATION'!K63</f>
        <v>10.101022395326194</v>
      </c>
      <c r="E63" s="155">
        <f>'3. INDEP_LIVING'!T63</f>
        <v>67.908310587983621</v>
      </c>
      <c r="F63" s="156">
        <f>'4. CAPACITY'!P63</f>
        <v>50.908505953747472</v>
      </c>
      <c r="G63" s="161"/>
      <c r="H63" s="161"/>
      <c r="I63" s="161"/>
      <c r="J63" s="161"/>
      <c r="K63" s="157">
        <f t="shared" si="5"/>
        <v>31.436640087912025</v>
      </c>
      <c r="L63" s="160">
        <f t="shared" si="6"/>
        <v>25</v>
      </c>
      <c r="M63" s="159">
        <f t="shared" si="8"/>
        <v>1259.125</v>
      </c>
      <c r="N63" s="159">
        <f t="shared" si="8"/>
        <v>741.6339869281046</v>
      </c>
      <c r="O63" s="159">
        <f t="shared" si="8"/>
        <v>721.30135512587628</v>
      </c>
      <c r="P63" s="159">
        <f t="shared" si="8"/>
        <v>1103.8420659184744</v>
      </c>
      <c r="Q63" s="159">
        <f t="shared" si="10"/>
        <v>3825.9024079724554</v>
      </c>
      <c r="R63" s="159">
        <f t="shared" si="11"/>
        <v>32.910536279655808</v>
      </c>
      <c r="S63" s="159">
        <f t="shared" si="11"/>
        <v>19.384550567277408</v>
      </c>
      <c r="T63" s="159">
        <f t="shared" si="9"/>
        <v>18.853103874861549</v>
      </c>
      <c r="U63" s="159">
        <f t="shared" si="9"/>
        <v>28.851809278205238</v>
      </c>
      <c r="W63" s="169">
        <f t="shared" si="7"/>
        <v>-2.2206125983053759</v>
      </c>
    </row>
    <row r="64" spans="1:23" x14ac:dyDescent="0.25">
      <c r="A64" s="138">
        <v>22</v>
      </c>
      <c r="B64" s="139" t="s">
        <v>9</v>
      </c>
      <c r="C64" s="155">
        <f>'1. EMPLOYMENT'!K64</f>
        <v>37.875</v>
      </c>
      <c r="D64" s="155">
        <f>'2. PARTICIPATION'!K64</f>
        <v>12.864864864864865</v>
      </c>
      <c r="E64" s="155">
        <f>'3. INDEP_LIVING'!T64</f>
        <v>70.288187681831019</v>
      </c>
      <c r="F64" s="156">
        <f>'4. CAPACITY'!P64</f>
        <v>53.639923638114347</v>
      </c>
      <c r="G64" s="77"/>
      <c r="H64" s="77"/>
      <c r="I64" s="77"/>
      <c r="J64" s="77"/>
      <c r="K64" s="157">
        <f t="shared" si="5"/>
        <v>35.515756198508676</v>
      </c>
      <c r="L64" s="160">
        <f t="shared" si="6"/>
        <v>16</v>
      </c>
      <c r="M64" s="159">
        <f t="shared" si="8"/>
        <v>1225.875</v>
      </c>
      <c r="N64" s="159">
        <f t="shared" si="8"/>
        <v>688.28445747800595</v>
      </c>
      <c r="O64" s="159">
        <f t="shared" si="8"/>
        <v>611.23018944572846</v>
      </c>
      <c r="P64" s="159">
        <f t="shared" si="8"/>
        <v>964.70406773304558</v>
      </c>
      <c r="Q64" s="159">
        <f t="shared" si="10"/>
        <v>3490.0937146567799</v>
      </c>
      <c r="R64" s="159">
        <f t="shared" si="11"/>
        <v>35.12441499355424</v>
      </c>
      <c r="S64" s="159">
        <f t="shared" si="11"/>
        <v>19.721088135471248</v>
      </c>
      <c r="T64" s="159">
        <f t="shared" si="9"/>
        <v>17.513288737171852</v>
      </c>
      <c r="U64" s="159">
        <f t="shared" si="9"/>
        <v>27.641208133802671</v>
      </c>
      <c r="W64" s="169">
        <f t="shared" si="7"/>
        <v>-5.4286405709255874</v>
      </c>
    </row>
    <row r="65" spans="1:23" x14ac:dyDescent="0.25">
      <c r="A65" s="138">
        <v>23</v>
      </c>
      <c r="B65" s="139" t="s">
        <v>10</v>
      </c>
      <c r="C65" s="155">
        <f>'1. EMPLOYMENT'!K65</f>
        <v>37.049999999999997</v>
      </c>
      <c r="D65" s="155">
        <f>'2. PARTICIPATION'!K65</f>
        <v>11.327607875994975</v>
      </c>
      <c r="E65" s="155">
        <f>'3. INDEP_LIVING'!T65</f>
        <v>64.8586932051536</v>
      </c>
      <c r="F65" s="156">
        <f>'4. CAPACITY'!P65</f>
        <v>44.797167058559417</v>
      </c>
      <c r="G65" s="77"/>
      <c r="H65" s="77"/>
      <c r="I65" s="77"/>
      <c r="J65" s="77"/>
      <c r="K65" s="157">
        <f t="shared" si="5"/>
        <v>32.377465488825486</v>
      </c>
      <c r="L65" s="160">
        <f t="shared" si="6"/>
        <v>21</v>
      </c>
      <c r="M65" s="159">
        <f t="shared" si="8"/>
        <v>1202.2686170212764</v>
      </c>
      <c r="N65" s="159">
        <f t="shared" si="8"/>
        <v>316.98123123123133</v>
      </c>
      <c r="O65" s="159">
        <f t="shared" si="8"/>
        <v>693.47252655030161</v>
      </c>
      <c r="P65" s="159">
        <f t="shared" si="8"/>
        <v>955.35891869660736</v>
      </c>
      <c r="Q65" s="159">
        <f t="shared" si="10"/>
        <v>3168.0812934994165</v>
      </c>
      <c r="R65" s="159">
        <f t="shared" si="11"/>
        <v>37.949424450951128</v>
      </c>
      <c r="S65" s="159">
        <f t="shared" si="11"/>
        <v>10.005463934326587</v>
      </c>
      <c r="T65" s="159">
        <f t="shared" si="9"/>
        <v>21.88935391188469</v>
      </c>
      <c r="U65" s="159">
        <f t="shared" si="9"/>
        <v>30.155757702837597</v>
      </c>
      <c r="W65" s="169">
        <f t="shared" si="7"/>
        <v>-3.0213676857829377</v>
      </c>
    </row>
    <row r="66" spans="1:23" x14ac:dyDescent="0.25">
      <c r="A66" s="138">
        <v>24</v>
      </c>
      <c r="B66" s="139" t="s">
        <v>11</v>
      </c>
      <c r="C66" s="155">
        <f>'1. EMPLOYMENT'!K66</f>
        <v>25.875</v>
      </c>
      <c r="D66" s="155">
        <f>'2. PARTICIPATION'!K66</f>
        <v>14.555194805194805</v>
      </c>
      <c r="E66" s="155">
        <f>'3. INDEP_LIVING'!T66</f>
        <v>77.133910767375255</v>
      </c>
      <c r="F66" s="156">
        <f>'4. CAPACITY'!P66</f>
        <v>55.053474099330685</v>
      </c>
      <c r="G66" s="77"/>
      <c r="H66" s="77"/>
      <c r="I66" s="77"/>
      <c r="J66" s="77"/>
      <c r="K66" s="157">
        <f t="shared" si="5"/>
        <v>32.874654078421848</v>
      </c>
      <c r="L66" s="160">
        <f t="shared" si="6"/>
        <v>20</v>
      </c>
      <c r="M66" s="159">
        <f t="shared" si="8"/>
        <v>977.59683098591552</v>
      </c>
      <c r="N66" s="159">
        <f t="shared" si="8"/>
        <v>942.24352041020711</v>
      </c>
      <c r="O66" s="159">
        <f t="shared" si="8"/>
        <v>771.45612240120738</v>
      </c>
      <c r="P66" s="159">
        <f t="shared" si="8"/>
        <v>1285.1654708450146</v>
      </c>
      <c r="Q66" s="159">
        <f t="shared" si="10"/>
        <v>3976.4619446423444</v>
      </c>
      <c r="R66" s="159">
        <f t="shared" si="11"/>
        <v>24.584589129617427</v>
      </c>
      <c r="S66" s="159">
        <f t="shared" si="11"/>
        <v>23.695524653007976</v>
      </c>
      <c r="T66" s="159">
        <f t="shared" si="9"/>
        <v>19.400565958907841</v>
      </c>
      <c r="U66" s="159">
        <f t="shared" si="9"/>
        <v>32.31932025846676</v>
      </c>
      <c r="W66" s="169">
        <f t="shared" si="7"/>
        <v>-2.807651881201835</v>
      </c>
    </row>
    <row r="67" spans="1:23" x14ac:dyDescent="0.25">
      <c r="A67" s="138">
        <v>25</v>
      </c>
      <c r="B67" s="139" t="s">
        <v>12</v>
      </c>
      <c r="C67" s="155">
        <f>'1. EMPLOYMENT'!K67</f>
        <v>27.95</v>
      </c>
      <c r="D67" s="155">
        <f>'2. PARTICIPATION'!K67</f>
        <v>15.042203277102608</v>
      </c>
      <c r="E67" s="155">
        <f>'3. INDEP_LIVING'!T67</f>
        <v>68.463720202325348</v>
      </c>
      <c r="F67" s="156">
        <f>'4. CAPACITY'!P67</f>
        <v>52.128781523476</v>
      </c>
      <c r="G67" s="77"/>
      <c r="H67" s="77"/>
      <c r="I67" s="77"/>
      <c r="J67" s="77"/>
      <c r="K67" s="157">
        <f t="shared" si="5"/>
        <v>32.319399471913648</v>
      </c>
      <c r="L67" s="160">
        <f t="shared" si="6"/>
        <v>22</v>
      </c>
      <c r="M67" s="159">
        <f t="shared" si="8"/>
        <v>925.75</v>
      </c>
      <c r="N67" s="159">
        <f t="shared" si="8"/>
        <v>438.59825163073793</v>
      </c>
      <c r="O67" s="159">
        <f t="shared" si="8"/>
        <v>713.17911712890179</v>
      </c>
      <c r="P67" s="159">
        <f t="shared" si="8"/>
        <v>1004.9997816016599</v>
      </c>
      <c r="Q67" s="159">
        <f t="shared" si="10"/>
        <v>3082.5271503612994</v>
      </c>
      <c r="R67" s="159">
        <f t="shared" si="11"/>
        <v>30.032176679822399</v>
      </c>
      <c r="S67" s="159">
        <f t="shared" si="11"/>
        <v>14.228528419590086</v>
      </c>
      <c r="T67" s="159">
        <f t="shared" si="9"/>
        <v>23.136182824709621</v>
      </c>
      <c r="U67" s="159">
        <f t="shared" si="9"/>
        <v>32.60311207587791</v>
      </c>
      <c r="W67" s="169">
        <f t="shared" si="7"/>
        <v>-2.7282238246214199</v>
      </c>
    </row>
    <row r="68" spans="1:23" x14ac:dyDescent="0.25">
      <c r="A68" s="138">
        <v>26</v>
      </c>
      <c r="B68" s="139" t="s">
        <v>13</v>
      </c>
      <c r="C68" s="155">
        <f>'1. EMPLOYMENT'!K68</f>
        <v>34.799999999999997</v>
      </c>
      <c r="D68" s="155">
        <f>'2. PARTICIPATION'!K68</f>
        <v>20.984848484848484</v>
      </c>
      <c r="E68" s="155">
        <f>'3. INDEP_LIVING'!T68</f>
        <v>80.812804616929157</v>
      </c>
      <c r="F68" s="156">
        <f>'4. CAPACITY'!P68</f>
        <v>61.523506119586337</v>
      </c>
      <c r="G68" s="77"/>
      <c r="H68" s="77"/>
      <c r="I68" s="77"/>
      <c r="J68" s="77"/>
      <c r="K68" s="157">
        <f t="shared" si="5"/>
        <v>39.910678655307152</v>
      </c>
      <c r="L68" s="160">
        <f t="shared" si="6"/>
        <v>6</v>
      </c>
      <c r="M68" s="159">
        <f t="shared" si="8"/>
        <v>1197.875</v>
      </c>
      <c r="N68" s="159">
        <f t="shared" si="8"/>
        <v>710.81332667401489</v>
      </c>
      <c r="O68" s="159">
        <f t="shared" si="8"/>
        <v>725.6064166952076</v>
      </c>
      <c r="P68" s="159">
        <f t="shared" si="8"/>
        <v>1244.9728838319129</v>
      </c>
      <c r="Q68" s="159">
        <f t="shared" si="10"/>
        <v>3879.2676272011354</v>
      </c>
      <c r="R68" s="159">
        <f t="shared" si="11"/>
        <v>30.878895583294891</v>
      </c>
      <c r="S68" s="159">
        <f t="shared" si="11"/>
        <v>18.323389747328719</v>
      </c>
      <c r="T68" s="159">
        <f t="shared" si="9"/>
        <v>18.704726933695152</v>
      </c>
      <c r="U68" s="159">
        <f t="shared" si="9"/>
        <v>32.092987735681241</v>
      </c>
      <c r="W68" s="169">
        <f t="shared" si="7"/>
        <v>0.96496959553542894</v>
      </c>
    </row>
    <row r="69" spans="1:23" x14ac:dyDescent="0.25">
      <c r="A69" s="138">
        <v>27</v>
      </c>
      <c r="B69" s="139" t="s">
        <v>14</v>
      </c>
      <c r="C69" s="155">
        <f>'1. EMPLOYMENT'!K69</f>
        <v>48.45</v>
      </c>
      <c r="D69" s="155">
        <f>'2. PARTICIPATION'!K69</f>
        <v>25.487179487179482</v>
      </c>
      <c r="E69" s="155">
        <f>'3. INDEP_LIVING'!T69</f>
        <v>80.383213363025831</v>
      </c>
      <c r="F69" s="156">
        <f>'4. CAPACITY'!P69</f>
        <v>69.948127335720571</v>
      </c>
      <c r="G69" s="77"/>
      <c r="H69" s="77"/>
      <c r="I69" s="77"/>
      <c r="J69" s="77"/>
      <c r="K69" s="157">
        <f t="shared" si="5"/>
        <v>47.905959623959518</v>
      </c>
      <c r="L69" s="160">
        <f t="shared" si="6"/>
        <v>1</v>
      </c>
      <c r="M69" s="159">
        <f t="shared" si="8"/>
        <v>1477</v>
      </c>
      <c r="N69" s="159">
        <f t="shared" si="8"/>
        <v>985.58927195685681</v>
      </c>
      <c r="O69" s="159">
        <f t="shared" si="8"/>
        <v>811.17701260786566</v>
      </c>
      <c r="P69" s="159">
        <f t="shared" si="8"/>
        <v>1302.5545711896996</v>
      </c>
      <c r="Q69" s="159">
        <f t="shared" si="10"/>
        <v>4576.3208557544222</v>
      </c>
      <c r="R69" s="159">
        <f t="shared" si="11"/>
        <v>32.274834884944084</v>
      </c>
      <c r="S69" s="159">
        <f t="shared" si="11"/>
        <v>21.536717005267302</v>
      </c>
      <c r="T69" s="159">
        <f t="shared" si="9"/>
        <v>17.725527518199776</v>
      </c>
      <c r="U69" s="159">
        <f t="shared" si="9"/>
        <v>28.46292059158883</v>
      </c>
      <c r="W69" s="169">
        <f t="shared" si="7"/>
        <v>-2.4687771264992477</v>
      </c>
    </row>
    <row r="70" spans="1:23" ht="15.75" thickBot="1" x14ac:dyDescent="0.3">
      <c r="A70" s="162">
        <v>28</v>
      </c>
      <c r="B70" s="163" t="s">
        <v>15</v>
      </c>
      <c r="C70" s="190">
        <f>'1. EMPLOYMENT'!K70</f>
        <v>42.875</v>
      </c>
      <c r="D70" s="190">
        <f>'2. PARTICIPATION'!K70</f>
        <v>18.582777022502686</v>
      </c>
      <c r="E70" s="190">
        <f>'3. INDEP_LIVING'!T70</f>
        <v>75.507995505348248</v>
      </c>
      <c r="F70" s="191">
        <f>'4. CAPACITY'!P70</f>
        <v>62.685173695173454</v>
      </c>
      <c r="G70" s="77"/>
      <c r="H70" s="77"/>
      <c r="I70" s="77"/>
      <c r="J70" s="77"/>
      <c r="K70" s="189">
        <f t="shared" si="5"/>
        <v>41.598056247445456</v>
      </c>
      <c r="L70" s="164">
        <f t="shared" si="6"/>
        <v>4</v>
      </c>
      <c r="M70" s="159">
        <f t="shared" si="8"/>
        <v>1078.875</v>
      </c>
      <c r="N70" s="159">
        <f t="shared" si="8"/>
        <v>756.41379310344837</v>
      </c>
      <c r="O70" s="159">
        <f t="shared" si="8"/>
        <v>785.64777911319254</v>
      </c>
      <c r="P70" s="159">
        <f t="shared" si="8"/>
        <v>1210.8033386550417</v>
      </c>
      <c r="Q70" s="159">
        <f t="shared" si="10"/>
        <v>3831.7399108716827</v>
      </c>
      <c r="R70" s="159">
        <f t="shared" si="11"/>
        <v>28.156269086504011</v>
      </c>
      <c r="S70" s="159">
        <f t="shared" si="11"/>
        <v>19.740739473399483</v>
      </c>
      <c r="T70" s="159">
        <f t="shared" si="9"/>
        <v>20.503682331989634</v>
      </c>
      <c r="U70" s="159">
        <f t="shared" si="9"/>
        <v>31.599309108106873</v>
      </c>
      <c r="W70" s="170">
        <f t="shared" si="7"/>
        <v>-2.2312924919913399</v>
      </c>
    </row>
    <row r="71" spans="1:23" ht="15.75" thickBot="1" x14ac:dyDescent="0.3">
      <c r="M71" s="68">
        <f t="shared" ref="M71:P77" si="13">+C64*G$43</f>
        <v>1325.625</v>
      </c>
      <c r="N71" s="68">
        <f t="shared" si="13"/>
        <v>450.27027027027026</v>
      </c>
      <c r="O71" s="68">
        <f t="shared" si="13"/>
        <v>702.88187681831016</v>
      </c>
      <c r="P71" s="68">
        <f t="shared" si="13"/>
        <v>1072.798472762287</v>
      </c>
      <c r="Q71" s="68">
        <f t="shared" si="10"/>
        <v>3551.5756198508675</v>
      </c>
      <c r="R71" s="68">
        <f t="shared" si="11"/>
        <v>37.324983103011157</v>
      </c>
      <c r="S71" s="68">
        <f t="shared" si="11"/>
        <v>12.678042606035723</v>
      </c>
      <c r="T71" s="68">
        <f t="shared" si="9"/>
        <v>19.790705648774122</v>
      </c>
      <c r="U71" s="68">
        <f t="shared" si="9"/>
        <v>30.206268642179001</v>
      </c>
      <c r="W71" s="171"/>
    </row>
    <row r="72" spans="1:23" ht="15.75" thickBot="1" x14ac:dyDescent="0.3">
      <c r="B72" s="139" t="s">
        <v>67</v>
      </c>
      <c r="C72" s="165">
        <f>AVERAGE(C43:C70)</f>
        <v>33.955602497966531</v>
      </c>
      <c r="D72" s="165">
        <f>AVERAGE(D43:D70)</f>
        <v>17.493748875337591</v>
      </c>
      <c r="E72" s="165">
        <f>AVERAGE(E43:E70)</f>
        <v>73.059525598189367</v>
      </c>
      <c r="F72" s="165">
        <f>AVERAGE(F43:F70)</f>
        <v>56.608373458793473</v>
      </c>
      <c r="K72" s="165">
        <f>AVERAGE(K43:K70)</f>
        <v>36.634900232234074</v>
      </c>
      <c r="M72" s="68">
        <f t="shared" si="13"/>
        <v>1296.75</v>
      </c>
      <c r="N72" s="68">
        <f t="shared" si="13"/>
        <v>396.46627565982413</v>
      </c>
      <c r="O72" s="68">
        <f t="shared" si="13"/>
        <v>648.586932051536</v>
      </c>
      <c r="P72" s="68">
        <f t="shared" si="13"/>
        <v>895.94334117118831</v>
      </c>
      <c r="Q72" s="68">
        <f t="shared" si="10"/>
        <v>3237.7465488825487</v>
      </c>
      <c r="R72" s="68">
        <f t="shared" si="11"/>
        <v>40.051004006090302</v>
      </c>
      <c r="S72" s="68">
        <f t="shared" si="11"/>
        <v>12.245130051846013</v>
      </c>
      <c r="T72" s="68">
        <f t="shared" si="9"/>
        <v>20.03204766831994</v>
      </c>
      <c r="U72" s="68">
        <f t="shared" si="9"/>
        <v>27.671818273743735</v>
      </c>
      <c r="W72" s="172">
        <f>K112-K72</f>
        <v>-3.3138449238965535</v>
      </c>
    </row>
    <row r="73" spans="1:23" x14ac:dyDescent="0.25">
      <c r="M73" s="159">
        <f t="shared" si="13"/>
        <v>905.625</v>
      </c>
      <c r="N73" s="159">
        <f t="shared" si="13"/>
        <v>509.43181818181819</v>
      </c>
      <c r="O73" s="159">
        <f t="shared" si="13"/>
        <v>771.33910767375255</v>
      </c>
      <c r="P73" s="159">
        <f t="shared" si="13"/>
        <v>1101.0694819866137</v>
      </c>
      <c r="Q73" s="159">
        <f t="shared" si="10"/>
        <v>3287.4654078421845</v>
      </c>
      <c r="R73" s="159">
        <f t="shared" si="11"/>
        <v>27.547818384328828</v>
      </c>
      <c r="S73" s="159">
        <f t="shared" si="11"/>
        <v>15.496187943653448</v>
      </c>
      <c r="T73" s="159">
        <f t="shared" si="9"/>
        <v>23.463033430975067</v>
      </c>
      <c r="U73" s="159">
        <f t="shared" si="9"/>
        <v>33.49296024104266</v>
      </c>
      <c r="W73" s="173"/>
    </row>
    <row r="74" spans="1:23" x14ac:dyDescent="0.25">
      <c r="M74" s="159">
        <f t="shared" si="13"/>
        <v>978.25</v>
      </c>
      <c r="N74" s="159">
        <f t="shared" si="13"/>
        <v>526.47711469859132</v>
      </c>
      <c r="O74" s="159">
        <f t="shared" si="13"/>
        <v>684.63720202325351</v>
      </c>
      <c r="P74" s="159">
        <f t="shared" si="13"/>
        <v>1042.5756304695201</v>
      </c>
      <c r="Q74" s="159">
        <f t="shared" si="10"/>
        <v>3231.9399471913648</v>
      </c>
      <c r="R74" s="159">
        <f t="shared" si="11"/>
        <v>30.268198542801617</v>
      </c>
      <c r="S74" s="159">
        <f t="shared" si="11"/>
        <v>16.289817363596526</v>
      </c>
      <c r="T74" s="159">
        <f t="shared" si="9"/>
        <v>21.183475349479188</v>
      </c>
      <c r="U74" s="159">
        <f t="shared" si="9"/>
        <v>32.258508744122672</v>
      </c>
      <c r="W74" s="68"/>
    </row>
    <row r="75" spans="1:23" x14ac:dyDescent="0.25">
      <c r="M75" s="159">
        <f t="shared" si="13"/>
        <v>1218</v>
      </c>
      <c r="N75" s="159">
        <f t="shared" si="13"/>
        <v>734.469696969697</v>
      </c>
      <c r="O75" s="159">
        <f t="shared" si="13"/>
        <v>808.12804616929157</v>
      </c>
      <c r="P75" s="159">
        <f t="shared" si="13"/>
        <v>1230.4701223917268</v>
      </c>
      <c r="Q75" s="159">
        <f t="shared" si="10"/>
        <v>3991.0678655307152</v>
      </c>
      <c r="R75" s="159">
        <f t="shared" si="11"/>
        <v>30.518148050535231</v>
      </c>
      <c r="S75" s="159">
        <f t="shared" si="11"/>
        <v>18.402836576972874</v>
      </c>
      <c r="T75" s="159">
        <f t="shared" si="9"/>
        <v>20.248416549083917</v>
      </c>
      <c r="U75" s="159">
        <f t="shared" si="9"/>
        <v>30.830598823407986</v>
      </c>
      <c r="W75" s="68"/>
    </row>
    <row r="76" spans="1:23" x14ac:dyDescent="0.25">
      <c r="M76" s="159">
        <f t="shared" si="13"/>
        <v>1695.75</v>
      </c>
      <c r="N76" s="159">
        <f t="shared" si="13"/>
        <v>892.05128205128187</v>
      </c>
      <c r="O76" s="159">
        <f t="shared" si="13"/>
        <v>803.83213363025834</v>
      </c>
      <c r="P76" s="159">
        <f t="shared" si="13"/>
        <v>1398.9625467144115</v>
      </c>
      <c r="Q76" s="159">
        <f t="shared" si="10"/>
        <v>4790.5959623959516</v>
      </c>
      <c r="R76" s="159">
        <f t="shared" si="11"/>
        <v>35.397474830081343</v>
      </c>
      <c r="S76" s="159">
        <f t="shared" si="11"/>
        <v>18.620883269085681</v>
      </c>
      <c r="T76" s="159">
        <f t="shared" si="9"/>
        <v>16.779376510563264</v>
      </c>
      <c r="U76" s="159">
        <f t="shared" si="9"/>
        <v>29.202265390269716</v>
      </c>
      <c r="W76" s="68"/>
    </row>
    <row r="77" spans="1:23" x14ac:dyDescent="0.25">
      <c r="M77" s="159">
        <f t="shared" si="13"/>
        <v>1500.625</v>
      </c>
      <c r="N77" s="159">
        <f t="shared" si="13"/>
        <v>650.397195787594</v>
      </c>
      <c r="O77" s="159">
        <f t="shared" si="13"/>
        <v>755.07995505348254</v>
      </c>
      <c r="P77" s="159">
        <f t="shared" si="13"/>
        <v>1253.7034739034691</v>
      </c>
      <c r="Q77" s="159">
        <f t="shared" si="10"/>
        <v>4159.8056247445456</v>
      </c>
      <c r="R77" s="159">
        <f t="shared" si="11"/>
        <v>36.074401916126874</v>
      </c>
      <c r="S77" s="159">
        <f t="shared" si="11"/>
        <v>15.635278531254329</v>
      </c>
      <c r="T77" s="159">
        <f t="shared" si="9"/>
        <v>18.151808598024388</v>
      </c>
      <c r="U77" s="159">
        <f t="shared" si="9"/>
        <v>30.138510954594405</v>
      </c>
      <c r="W77" s="68"/>
    </row>
    <row r="78" spans="1:23" x14ac:dyDescent="0.25">
      <c r="M78" s="159" t="e">
        <f>+#REF!*G$43</f>
        <v>#REF!</v>
      </c>
      <c r="N78" s="159" t="e">
        <f>+#REF!*H$43</f>
        <v>#REF!</v>
      </c>
      <c r="O78" s="159" t="e">
        <f>+#REF!*I$43</f>
        <v>#REF!</v>
      </c>
      <c r="P78" s="159" t="e">
        <f>+#REF!*J$43</f>
        <v>#REF!</v>
      </c>
      <c r="Q78" s="159" t="e">
        <f t="shared" si="10"/>
        <v>#REF!</v>
      </c>
      <c r="R78" s="159" t="e">
        <f t="shared" si="11"/>
        <v>#REF!</v>
      </c>
      <c r="S78" s="159" t="e">
        <f t="shared" si="11"/>
        <v>#REF!</v>
      </c>
      <c r="T78" s="159" t="e">
        <f t="shared" si="9"/>
        <v>#REF!</v>
      </c>
      <c r="U78" s="159" t="e">
        <f t="shared" si="9"/>
        <v>#REF!</v>
      </c>
      <c r="W78" s="68"/>
    </row>
    <row r="79" spans="1:23" x14ac:dyDescent="0.25">
      <c r="W79" s="68"/>
    </row>
    <row r="80" spans="1:23" ht="15.75" thickBot="1" x14ac:dyDescent="0.3">
      <c r="W80" s="68"/>
    </row>
    <row r="81" spans="1:23" ht="49.9" customHeight="1" thickBot="1" x14ac:dyDescent="0.3">
      <c r="A81" s="204" t="s">
        <v>116</v>
      </c>
      <c r="B81" s="210"/>
      <c r="C81" s="211" t="s">
        <v>104</v>
      </c>
      <c r="D81" s="211"/>
      <c r="E81" s="211"/>
      <c r="F81" s="212"/>
      <c r="G81" s="213" t="s">
        <v>56</v>
      </c>
      <c r="H81" s="213"/>
      <c r="I81" s="213"/>
      <c r="J81" s="213"/>
      <c r="K81" s="204" t="s">
        <v>79</v>
      </c>
      <c r="L81" s="205"/>
      <c r="M81" s="208"/>
      <c r="N81" s="208"/>
      <c r="O81" s="208"/>
      <c r="P81" s="209"/>
      <c r="R81" s="207"/>
      <c r="S81" s="208"/>
      <c r="T81" s="208"/>
      <c r="U81" s="209"/>
    </row>
    <row r="82" spans="1:23" ht="15.75" thickBot="1" x14ac:dyDescent="0.3">
      <c r="A82" s="150" t="s">
        <v>47</v>
      </c>
      <c r="B82" s="179" t="s">
        <v>26</v>
      </c>
      <c r="C82" s="179" t="s">
        <v>108</v>
      </c>
      <c r="D82" s="179" t="s">
        <v>109</v>
      </c>
      <c r="E82" s="179" t="s">
        <v>110</v>
      </c>
      <c r="F82" s="180" t="s">
        <v>111</v>
      </c>
      <c r="G82" s="117" t="s">
        <v>108</v>
      </c>
      <c r="H82" s="117" t="s">
        <v>109</v>
      </c>
      <c r="I82" s="117" t="s">
        <v>110</v>
      </c>
      <c r="J82" s="117" t="s">
        <v>111</v>
      </c>
      <c r="K82" s="151" t="s">
        <v>62</v>
      </c>
      <c r="L82" s="152" t="s">
        <v>57</v>
      </c>
      <c r="M82" s="153"/>
      <c r="N82" s="153"/>
      <c r="O82" s="153"/>
      <c r="P82" s="153"/>
      <c r="Q82" s="154"/>
      <c r="R82" s="153"/>
      <c r="S82" s="153"/>
      <c r="T82" s="153"/>
      <c r="U82" s="153"/>
      <c r="W82" s="137"/>
    </row>
    <row r="83" spans="1:23" x14ac:dyDescent="0.25">
      <c r="A83" s="133">
        <v>1</v>
      </c>
      <c r="B83" s="134" t="s">
        <v>27</v>
      </c>
      <c r="C83" s="155">
        <f>'1. EMPLOYMENT'!K83</f>
        <v>19.024999999999999</v>
      </c>
      <c r="D83" s="155">
        <f>'2. PARTICIPATION'!K83</f>
        <v>28.280769230769234</v>
      </c>
      <c r="E83" s="155">
        <f>'3. INDEP_LIVING'!T83</f>
        <v>73.309158191719405</v>
      </c>
      <c r="F83" s="156">
        <f>'4. CAPACITY'!P83</f>
        <v>62.87172985840369</v>
      </c>
      <c r="G83" s="65">
        <v>35</v>
      </c>
      <c r="H83" s="65">
        <v>35</v>
      </c>
      <c r="I83" s="65">
        <v>10</v>
      </c>
      <c r="J83" s="65">
        <v>20</v>
      </c>
      <c r="K83" s="157">
        <f t="shared" ref="K83:K110" si="14">((C83*G$83)+(D83*H$83)+(E83*I$83)+(F83*J$83))/100</f>
        <v>36.462281021621912</v>
      </c>
      <c r="L83" s="158">
        <f t="shared" ref="L83:L110" si="15">RANK(K83,K$83:K$110)</f>
        <v>7</v>
      </c>
      <c r="M83" s="159"/>
      <c r="N83" s="159"/>
      <c r="O83" s="159"/>
      <c r="P83" s="159"/>
      <c r="Q83" s="159"/>
      <c r="R83" s="159"/>
      <c r="S83" s="159"/>
      <c r="T83" s="159"/>
      <c r="U83" s="159"/>
      <c r="W83" s="68"/>
    </row>
    <row r="84" spans="1:23" x14ac:dyDescent="0.25">
      <c r="A84" s="138">
        <v>2</v>
      </c>
      <c r="B84" s="139" t="s">
        <v>17</v>
      </c>
      <c r="C84" s="155">
        <f>'1. EMPLOYMENT'!K84</f>
        <v>25.24080459770115</v>
      </c>
      <c r="D84" s="155">
        <f>'2. PARTICIPATION'!K84</f>
        <v>10.542928845496386</v>
      </c>
      <c r="E84" s="155">
        <f>'3. INDEP_LIVING'!T84</f>
        <v>67.468264475565121</v>
      </c>
      <c r="F84" s="156">
        <f>'4. CAPACITY'!P84</f>
        <v>54.957153538532694</v>
      </c>
      <c r="G84" s="65"/>
      <c r="H84" s="65"/>
      <c r="I84" s="65" t="s">
        <v>63</v>
      </c>
      <c r="J84" s="65">
        <v>100</v>
      </c>
      <c r="K84" s="157">
        <f t="shared" si="14"/>
        <v>30.262563860382187</v>
      </c>
      <c r="L84" s="160">
        <f t="shared" si="15"/>
        <v>19</v>
      </c>
      <c r="M84" s="159"/>
      <c r="N84" s="159"/>
      <c r="O84" s="159"/>
      <c r="P84" s="159"/>
      <c r="Q84" s="159"/>
      <c r="R84" s="159"/>
      <c r="S84" s="159"/>
      <c r="T84" s="159"/>
      <c r="U84" s="159"/>
      <c r="W84" s="68"/>
    </row>
    <row r="85" spans="1:23" x14ac:dyDescent="0.25">
      <c r="A85" s="138">
        <v>3</v>
      </c>
      <c r="B85" s="139" t="s">
        <v>18</v>
      </c>
      <c r="C85" s="155">
        <f>'1. EMPLOYMENT'!K85</f>
        <v>24.975000000000001</v>
      </c>
      <c r="D85" s="155">
        <f>'2. PARTICIPATION'!K85</f>
        <v>17.777810163159643</v>
      </c>
      <c r="E85" s="155">
        <f>'3. INDEP_LIVING'!T85</f>
        <v>69.315823916937674</v>
      </c>
      <c r="F85" s="156">
        <f>'4. CAPACITY'!P85</f>
        <v>57.592084436569003</v>
      </c>
      <c r="G85" s="77"/>
      <c r="H85" s="77"/>
      <c r="I85" s="77"/>
      <c r="J85" s="77"/>
      <c r="K85" s="157">
        <f t="shared" si="14"/>
        <v>33.413482836113445</v>
      </c>
      <c r="L85" s="160">
        <f t="shared" si="15"/>
        <v>13</v>
      </c>
      <c r="M85" s="159"/>
      <c r="N85" s="159"/>
      <c r="O85" s="159"/>
      <c r="P85" s="159"/>
      <c r="Q85" s="159"/>
      <c r="R85" s="159"/>
      <c r="S85" s="159"/>
      <c r="T85" s="159"/>
      <c r="U85" s="159"/>
      <c r="W85" s="68"/>
    </row>
    <row r="86" spans="1:23" x14ac:dyDescent="0.25">
      <c r="A86" s="138">
        <v>4</v>
      </c>
      <c r="B86" s="139" t="s">
        <v>19</v>
      </c>
      <c r="C86" s="155">
        <f>'1. EMPLOYMENT'!K86</f>
        <v>32.450000000000003</v>
      </c>
      <c r="D86" s="155">
        <f>'2. PARTICIPATION'!K86</f>
        <v>24.152323194486652</v>
      </c>
      <c r="E86" s="155">
        <f>'3. INDEP_LIVING'!T86</f>
        <v>78.917447828142897</v>
      </c>
      <c r="F86" s="156">
        <f>'4. CAPACITY'!P86</f>
        <v>67.239972470034814</v>
      </c>
      <c r="G86" s="77"/>
      <c r="H86" s="77"/>
      <c r="I86" s="77"/>
      <c r="J86" s="77"/>
      <c r="K86" s="157">
        <f t="shared" si="14"/>
        <v>41.150552394891584</v>
      </c>
      <c r="L86" s="160">
        <f t="shared" si="15"/>
        <v>2</v>
      </c>
      <c r="M86" s="159"/>
      <c r="N86" s="159"/>
      <c r="O86" s="159"/>
      <c r="P86" s="159"/>
      <c r="Q86" s="159"/>
      <c r="R86" s="159"/>
      <c r="S86" s="159"/>
      <c r="T86" s="159"/>
      <c r="U86" s="159"/>
      <c r="W86" s="68"/>
    </row>
    <row r="87" spans="1:23" x14ac:dyDescent="0.25">
      <c r="A87" s="138">
        <v>5</v>
      </c>
      <c r="B87" s="139" t="s">
        <v>16</v>
      </c>
      <c r="C87" s="155">
        <f>'1. EMPLOYMENT'!K87</f>
        <v>33.274999999999999</v>
      </c>
      <c r="D87" s="155">
        <f>'2. PARTICIPATION'!K87</f>
        <v>14.675504506351222</v>
      </c>
      <c r="E87" s="155">
        <f>'3. INDEP_LIVING'!T87</f>
        <v>73.416633396503698</v>
      </c>
      <c r="F87" s="156">
        <f>'4. CAPACITY'!P87</f>
        <v>57.854621429650081</v>
      </c>
      <c r="G87" s="77"/>
      <c r="H87" s="77"/>
      <c r="I87" s="77"/>
      <c r="J87" s="77"/>
      <c r="K87" s="157">
        <f t="shared" si="14"/>
        <v>35.695264202803308</v>
      </c>
      <c r="L87" s="160">
        <f t="shared" si="15"/>
        <v>9</v>
      </c>
      <c r="M87" s="159"/>
      <c r="N87" s="159"/>
      <c r="O87" s="159"/>
      <c r="P87" s="159"/>
      <c r="Q87" s="159"/>
      <c r="R87" s="159"/>
      <c r="S87" s="159"/>
      <c r="T87" s="159"/>
      <c r="U87" s="159"/>
      <c r="W87" s="68"/>
    </row>
    <row r="88" spans="1:23" x14ac:dyDescent="0.25">
      <c r="A88" s="138">
        <v>6</v>
      </c>
      <c r="B88" s="139" t="s">
        <v>20</v>
      </c>
      <c r="C88" s="155">
        <f>'1. EMPLOYMENT'!K88</f>
        <v>40.549999999999997</v>
      </c>
      <c r="D88" s="155">
        <f>'2. PARTICIPATION'!K88</f>
        <v>14.112933369911868</v>
      </c>
      <c r="E88" s="155">
        <f>'3. INDEP_LIVING'!T88</f>
        <v>67.756071468429241</v>
      </c>
      <c r="F88" s="156">
        <f>'4. CAPACITY'!P88</f>
        <v>52.42396422087787</v>
      </c>
      <c r="G88" s="77"/>
      <c r="H88" s="77"/>
      <c r="I88" s="77"/>
      <c r="J88" s="77"/>
      <c r="K88" s="157">
        <f t="shared" si="14"/>
        <v>36.392426670487652</v>
      </c>
      <c r="L88" s="160">
        <f t="shared" si="15"/>
        <v>8</v>
      </c>
      <c r="M88" s="159"/>
      <c r="N88" s="159"/>
      <c r="O88" s="159"/>
      <c r="P88" s="159"/>
      <c r="Q88" s="159"/>
      <c r="R88" s="159"/>
      <c r="S88" s="159"/>
      <c r="T88" s="159"/>
      <c r="U88" s="159"/>
      <c r="W88" s="68"/>
    </row>
    <row r="89" spans="1:23" x14ac:dyDescent="0.25">
      <c r="A89" s="138">
        <v>7</v>
      </c>
      <c r="B89" s="139" t="s">
        <v>21</v>
      </c>
      <c r="C89" s="155">
        <f>'1. EMPLOYMENT'!K89</f>
        <v>25.925000000000001</v>
      </c>
      <c r="D89" s="155">
        <f>'2. PARTICIPATION'!K89</f>
        <v>18.177927586729282</v>
      </c>
      <c r="E89" s="155">
        <f>'3. INDEP_LIVING'!T89</f>
        <v>72.755517310973389</v>
      </c>
      <c r="F89" s="156">
        <f>'4. CAPACITY'!P89</f>
        <v>62.092110891288321</v>
      </c>
      <c r="G89" s="77"/>
      <c r="H89" s="77"/>
      <c r="I89" s="77"/>
      <c r="J89" s="77"/>
      <c r="K89" s="157">
        <f t="shared" si="14"/>
        <v>35.129998564710256</v>
      </c>
      <c r="L89" s="160">
        <f t="shared" si="15"/>
        <v>10</v>
      </c>
      <c r="M89" s="159"/>
      <c r="N89" s="159"/>
      <c r="O89" s="159"/>
      <c r="P89" s="159"/>
      <c r="Q89" s="159"/>
      <c r="R89" s="159"/>
      <c r="S89" s="159"/>
      <c r="T89" s="159"/>
      <c r="U89" s="159"/>
      <c r="W89" s="68"/>
    </row>
    <row r="90" spans="1:23" x14ac:dyDescent="0.25">
      <c r="A90" s="138">
        <v>8</v>
      </c>
      <c r="B90" s="139" t="s">
        <v>22</v>
      </c>
      <c r="C90" s="155">
        <f>'1. EMPLOYMENT'!K90</f>
        <v>13.725</v>
      </c>
      <c r="D90" s="155">
        <f>'2. PARTICIPATION'!K90</f>
        <v>12.924819277108433</v>
      </c>
      <c r="E90" s="155">
        <f>'3. INDEP_LIVING'!T90</f>
        <v>62.541976419009032</v>
      </c>
      <c r="F90" s="156">
        <f>'4. CAPACITY'!P90</f>
        <v>47.984306092450879</v>
      </c>
      <c r="G90" s="77"/>
      <c r="H90" s="77"/>
      <c r="I90" s="77"/>
      <c r="J90" s="77"/>
      <c r="K90" s="157">
        <f t="shared" si="14"/>
        <v>25.17849560737903</v>
      </c>
      <c r="L90" s="160">
        <f t="shared" si="15"/>
        <v>28</v>
      </c>
      <c r="M90" s="159"/>
      <c r="N90" s="159"/>
      <c r="O90" s="159"/>
      <c r="P90" s="159"/>
      <c r="Q90" s="159"/>
      <c r="R90" s="159"/>
      <c r="S90" s="159"/>
      <c r="T90" s="159"/>
      <c r="U90" s="159"/>
      <c r="W90" s="68"/>
    </row>
    <row r="91" spans="1:23" x14ac:dyDescent="0.25">
      <c r="A91" s="138">
        <v>9</v>
      </c>
      <c r="B91" s="139" t="s">
        <v>23</v>
      </c>
      <c r="C91" s="155">
        <f>'1. EMPLOYMENT'!K91</f>
        <v>19.625</v>
      </c>
      <c r="D91" s="155">
        <f>'2. PARTICIPATION'!K91</f>
        <v>15.994256506270238</v>
      </c>
      <c r="E91" s="155">
        <f>'3. INDEP_LIVING'!T91</f>
        <v>68.30840836764483</v>
      </c>
      <c r="F91" s="156">
        <f>'4. CAPACITY'!P91</f>
        <v>57.180548541937917</v>
      </c>
      <c r="G91" s="77"/>
      <c r="H91" s="77"/>
      <c r="I91" s="77"/>
      <c r="J91" s="77"/>
      <c r="K91" s="157">
        <f t="shared" si="14"/>
        <v>30.733690322346646</v>
      </c>
      <c r="L91" s="160">
        <f t="shared" si="15"/>
        <v>17</v>
      </c>
      <c r="M91" s="159"/>
      <c r="N91" s="159"/>
      <c r="O91" s="159"/>
      <c r="P91" s="159"/>
      <c r="Q91" s="159"/>
      <c r="R91" s="159"/>
      <c r="S91" s="159"/>
      <c r="T91" s="159"/>
      <c r="U91" s="159"/>
      <c r="W91" s="68"/>
    </row>
    <row r="92" spans="1:23" x14ac:dyDescent="0.25">
      <c r="A92" s="138">
        <v>10</v>
      </c>
      <c r="B92" s="139" t="s">
        <v>24</v>
      </c>
      <c r="C92" s="155">
        <f>'1. EMPLOYMENT'!K92</f>
        <v>23.925000000000001</v>
      </c>
      <c r="D92" s="155">
        <f>'2. PARTICIPATION'!K92</f>
        <v>27.633897153978815</v>
      </c>
      <c r="E92" s="155">
        <f>'3. INDEP_LIVING'!T92</f>
        <v>74.408561631689139</v>
      </c>
      <c r="F92" s="156">
        <f>'4. CAPACITY'!P92</f>
        <v>62.569724971647204</v>
      </c>
      <c r="G92" s="161"/>
      <c r="H92" s="161"/>
      <c r="I92" s="161"/>
      <c r="J92" s="161"/>
      <c r="K92" s="157">
        <f t="shared" si="14"/>
        <v>38.00041516139094</v>
      </c>
      <c r="L92" s="160">
        <f t="shared" si="15"/>
        <v>6</v>
      </c>
      <c r="M92" s="159"/>
      <c r="N92" s="159"/>
      <c r="O92" s="159"/>
      <c r="P92" s="159"/>
      <c r="Q92" s="159"/>
      <c r="R92" s="159"/>
      <c r="S92" s="159"/>
      <c r="T92" s="159"/>
      <c r="U92" s="159"/>
      <c r="W92" s="68"/>
    </row>
    <row r="93" spans="1:23" x14ac:dyDescent="0.25">
      <c r="A93" s="138">
        <v>11</v>
      </c>
      <c r="B93" s="139" t="s">
        <v>54</v>
      </c>
      <c r="C93" s="155">
        <f>'1. EMPLOYMENT'!K93</f>
        <v>15.375</v>
      </c>
      <c r="D93" s="155">
        <f>'2. PARTICIPATION'!K93</f>
        <v>16.42128935532234</v>
      </c>
      <c r="E93" s="155">
        <f>'3. INDEP_LIVING'!T93</f>
        <v>67.012531545153408</v>
      </c>
      <c r="F93" s="156">
        <f>'4. CAPACITY'!P93</f>
        <v>49.818471157905961</v>
      </c>
      <c r="G93" s="161"/>
      <c r="H93" s="161"/>
      <c r="I93" s="161"/>
      <c r="J93" s="161"/>
      <c r="K93" s="157">
        <f t="shared" si="14"/>
        <v>27.793648660459354</v>
      </c>
      <c r="L93" s="160">
        <f t="shared" si="15"/>
        <v>26</v>
      </c>
      <c r="M93" s="159"/>
      <c r="N93" s="159"/>
      <c r="O93" s="159"/>
      <c r="P93" s="159"/>
      <c r="Q93" s="159"/>
      <c r="R93" s="159"/>
      <c r="S93" s="159"/>
      <c r="T93" s="159"/>
      <c r="U93" s="159"/>
      <c r="W93" s="68"/>
    </row>
    <row r="94" spans="1:23" x14ac:dyDescent="0.25">
      <c r="A94" s="138">
        <v>12</v>
      </c>
      <c r="B94" s="139" t="s">
        <v>25</v>
      </c>
      <c r="C94" s="155">
        <f>'1. EMPLOYMENT'!K94</f>
        <v>19.524999999999999</v>
      </c>
      <c r="D94" s="155">
        <f>'2. PARTICIPATION'!K94</f>
        <v>18.044803520716609</v>
      </c>
      <c r="E94" s="155">
        <f>'3. INDEP_LIVING'!T94</f>
        <v>69.542996046966039</v>
      </c>
      <c r="F94" s="156">
        <f>'4. CAPACITY'!P94</f>
        <v>53.762012682538561</v>
      </c>
      <c r="G94" s="161"/>
      <c r="H94" s="161"/>
      <c r="I94" s="161"/>
      <c r="J94" s="161"/>
      <c r="K94" s="157">
        <f t="shared" si="14"/>
        <v>30.856133373455126</v>
      </c>
      <c r="L94" s="160">
        <f t="shared" si="15"/>
        <v>16</v>
      </c>
      <c r="M94" s="159"/>
      <c r="N94" s="159"/>
      <c r="O94" s="159"/>
      <c r="P94" s="159"/>
      <c r="Q94" s="159"/>
      <c r="R94" s="159"/>
      <c r="S94" s="159"/>
      <c r="T94" s="159"/>
      <c r="U94" s="159"/>
      <c r="W94" s="68"/>
    </row>
    <row r="95" spans="1:23" x14ac:dyDescent="0.25">
      <c r="A95" s="138">
        <v>13</v>
      </c>
      <c r="B95" s="139" t="s">
        <v>0</v>
      </c>
      <c r="C95" s="155">
        <f>'1. EMPLOYMENT'!K95</f>
        <v>21.024999999999999</v>
      </c>
      <c r="D95" s="155">
        <f>'2. PARTICIPATION'!K95</f>
        <v>17.892282430213463</v>
      </c>
      <c r="E95" s="155">
        <f>'3. INDEP_LIVING'!T95</f>
        <v>68.144347306785946</v>
      </c>
      <c r="F95" s="156">
        <f>'4. CAPACITY'!P95</f>
        <v>50.332782925203752</v>
      </c>
      <c r="G95" s="161"/>
      <c r="H95" s="161"/>
      <c r="I95" s="161"/>
      <c r="J95" s="161"/>
      <c r="K95" s="157">
        <f t="shared" si="14"/>
        <v>30.502040166294055</v>
      </c>
      <c r="L95" s="160">
        <f t="shared" si="15"/>
        <v>18</v>
      </c>
      <c r="M95" s="159"/>
      <c r="N95" s="159"/>
      <c r="O95" s="159"/>
      <c r="P95" s="159"/>
      <c r="Q95" s="159"/>
      <c r="R95" s="159"/>
      <c r="S95" s="159"/>
      <c r="T95" s="159"/>
      <c r="U95" s="159"/>
      <c r="W95" s="68"/>
    </row>
    <row r="96" spans="1:23" x14ac:dyDescent="0.25">
      <c r="A96" s="138">
        <v>14</v>
      </c>
      <c r="B96" s="139" t="s">
        <v>1</v>
      </c>
      <c r="C96" s="155">
        <f>'1. EMPLOYMENT'!K96</f>
        <v>33.625</v>
      </c>
      <c r="D96" s="155">
        <f>'2. PARTICIPATION'!K96</f>
        <v>16.667811075807254</v>
      </c>
      <c r="E96" s="155">
        <f>'3. INDEP_LIVING'!T96</f>
        <v>62.625038647974534</v>
      </c>
      <c r="F96" s="156">
        <f>'4. CAPACITY'!P96</f>
        <v>50.343481613511749</v>
      </c>
      <c r="G96" s="161"/>
      <c r="H96" s="161"/>
      <c r="I96" s="161"/>
      <c r="J96" s="161"/>
      <c r="K96" s="157">
        <f t="shared" si="14"/>
        <v>33.933684064032342</v>
      </c>
      <c r="L96" s="160">
        <f t="shared" si="15"/>
        <v>11</v>
      </c>
      <c r="M96" s="159"/>
      <c r="N96" s="159"/>
      <c r="O96" s="159"/>
      <c r="P96" s="159"/>
      <c r="Q96" s="159"/>
      <c r="R96" s="159"/>
      <c r="S96" s="159"/>
      <c r="T96" s="159"/>
      <c r="U96" s="159"/>
      <c r="W96" s="68"/>
    </row>
    <row r="97" spans="1:23" ht="14.65" customHeight="1" x14ac:dyDescent="0.25">
      <c r="A97" s="138">
        <v>15</v>
      </c>
      <c r="B97" s="139" t="s">
        <v>2</v>
      </c>
      <c r="C97" s="155">
        <f>'1. EMPLOYMENT'!K97</f>
        <v>30.934042553191485</v>
      </c>
      <c r="D97" s="155">
        <f>'2. PARTICIPATION'!K97</f>
        <v>12.346622755991763</v>
      </c>
      <c r="E97" s="155">
        <f>'3. INDEP_LIVING'!T97</f>
        <v>64.506621645531425</v>
      </c>
      <c r="F97" s="156">
        <f>'4. CAPACITY'!P97</f>
        <v>50.689021415020356</v>
      </c>
      <c r="G97" s="161"/>
      <c r="H97" s="161"/>
      <c r="I97" s="161"/>
      <c r="J97" s="161"/>
      <c r="K97" s="157">
        <f t="shared" si="14"/>
        <v>31.736699305771349</v>
      </c>
      <c r="L97" s="160">
        <f t="shared" si="15"/>
        <v>15</v>
      </c>
      <c r="M97" s="159"/>
      <c r="N97" s="159"/>
      <c r="O97" s="159"/>
      <c r="P97" s="159"/>
      <c r="Q97" s="159"/>
      <c r="R97" s="159"/>
      <c r="S97" s="159"/>
      <c r="T97" s="159"/>
      <c r="U97" s="159"/>
      <c r="W97" s="68"/>
    </row>
    <row r="98" spans="1:23" x14ac:dyDescent="0.25">
      <c r="A98" s="138">
        <v>16</v>
      </c>
      <c r="B98" s="139" t="s">
        <v>3</v>
      </c>
      <c r="C98" s="155">
        <f>'1. EMPLOYMENT'!K98</f>
        <v>18.439393939393941</v>
      </c>
      <c r="D98" s="155">
        <f>'2. PARTICIPATION'!K98</f>
        <v>20.91585510090486</v>
      </c>
      <c r="E98" s="155">
        <f>'3. INDEP_LIVING'!T98</f>
        <v>72.34615792650834</v>
      </c>
      <c r="F98" s="156">
        <f>'4. CAPACITY'!P98</f>
        <v>64.001137871671432</v>
      </c>
      <c r="G98" s="161"/>
      <c r="H98" s="161"/>
      <c r="I98" s="161"/>
      <c r="J98" s="161"/>
      <c r="K98" s="157">
        <f t="shared" si="14"/>
        <v>33.809180531089702</v>
      </c>
      <c r="L98" s="160">
        <f t="shared" si="15"/>
        <v>12</v>
      </c>
      <c r="M98" s="159" t="s">
        <v>105</v>
      </c>
      <c r="N98" s="159"/>
      <c r="O98" s="159"/>
      <c r="P98" s="159"/>
      <c r="Q98" s="159"/>
      <c r="R98" s="159" t="s">
        <v>106</v>
      </c>
      <c r="S98" s="159"/>
      <c r="T98" s="159"/>
      <c r="U98" s="159"/>
      <c r="W98" s="68"/>
    </row>
    <row r="99" spans="1:23" x14ac:dyDescent="0.25">
      <c r="A99" s="138">
        <v>17</v>
      </c>
      <c r="B99" s="139" t="s">
        <v>4</v>
      </c>
      <c r="C99" s="155">
        <f>'1. EMPLOYMENT'!K99</f>
        <v>18.649999999999999</v>
      </c>
      <c r="D99" s="155">
        <f>'2. PARTICIPATION'!K99</f>
        <v>10.949725787769189</v>
      </c>
      <c r="E99" s="155">
        <f>'3. INDEP_LIVING'!T99</f>
        <v>69.294614476540417</v>
      </c>
      <c r="F99" s="156">
        <f>'4. CAPACITY'!P99</f>
        <v>50.43551974527827</v>
      </c>
      <c r="G99" s="161"/>
      <c r="H99" s="161"/>
      <c r="I99" s="161"/>
      <c r="J99" s="161"/>
      <c r="K99" s="157">
        <f t="shared" si="14"/>
        <v>27.376469422428908</v>
      </c>
      <c r="L99" s="160">
        <f t="shared" si="15"/>
        <v>27</v>
      </c>
      <c r="M99" s="159" t="s">
        <v>108</v>
      </c>
      <c r="N99" s="159" t="s">
        <v>109</v>
      </c>
      <c r="O99" s="159" t="s">
        <v>110</v>
      </c>
      <c r="P99" s="159" t="s">
        <v>111</v>
      </c>
      <c r="Q99" s="159" t="s">
        <v>113</v>
      </c>
      <c r="R99" s="159" t="s">
        <v>108</v>
      </c>
      <c r="S99" s="159" t="s">
        <v>109</v>
      </c>
      <c r="T99" s="159" t="s">
        <v>110</v>
      </c>
      <c r="U99" s="159" t="s">
        <v>111</v>
      </c>
      <c r="W99" s="68"/>
    </row>
    <row r="100" spans="1:23" x14ac:dyDescent="0.25">
      <c r="A100" s="138">
        <v>18</v>
      </c>
      <c r="B100" s="139" t="s">
        <v>5</v>
      </c>
      <c r="C100" s="155">
        <f>'1. EMPLOYMENT'!K100</f>
        <v>11.907894736842106</v>
      </c>
      <c r="D100" s="155">
        <f>'2. PARTICIPATION'!K100</f>
        <v>21.3849765258216</v>
      </c>
      <c r="E100" s="155">
        <f>'3. INDEP_LIVING'!T100</f>
        <v>64.249716068142078</v>
      </c>
      <c r="F100" s="156">
        <f>'4. CAPACITY'!P100</f>
        <v>59.536037359233291</v>
      </c>
      <c r="G100" s="161"/>
      <c r="H100" s="161"/>
      <c r="I100" s="161"/>
      <c r="J100" s="161"/>
      <c r="K100" s="157">
        <f t="shared" si="14"/>
        <v>29.984684020593168</v>
      </c>
      <c r="L100" s="160">
        <f t="shared" si="15"/>
        <v>22</v>
      </c>
      <c r="M100" s="159">
        <f t="shared" ref="M100:P109" si="16">+C83*G$43</f>
        <v>665.875</v>
      </c>
      <c r="N100" s="159">
        <f t="shared" si="16"/>
        <v>989.82692307692321</v>
      </c>
      <c r="O100" s="159">
        <f t="shared" si="16"/>
        <v>733.09158191719405</v>
      </c>
      <c r="P100" s="159">
        <f t="shared" si="16"/>
        <v>1257.4345971680739</v>
      </c>
      <c r="Q100" s="159">
        <f>SUM(M100:P100)</f>
        <v>3646.2281021621911</v>
      </c>
      <c r="R100" s="159">
        <f>M100/$Q100*100</f>
        <v>18.262022598233504</v>
      </c>
      <c r="S100" s="159">
        <f>N100/$Q100*100</f>
        <v>27.146599042719295</v>
      </c>
      <c r="T100" s="159">
        <f t="shared" ref="T100:U126" si="17">O100/$Q100*100</f>
        <v>20.105477808217078</v>
      </c>
      <c r="U100" s="159">
        <f t="shared" si="17"/>
        <v>34.485900550830124</v>
      </c>
      <c r="W100" s="68"/>
    </row>
    <row r="101" spans="1:23" x14ac:dyDescent="0.25">
      <c r="A101" s="138">
        <v>19</v>
      </c>
      <c r="B101" s="139" t="s">
        <v>6</v>
      </c>
      <c r="C101" s="155">
        <f>'1. EMPLOYMENT'!K101</f>
        <v>27.5</v>
      </c>
      <c r="D101" s="155">
        <f>'2. PARTICIPATION'!K101</f>
        <v>25.206413921462982</v>
      </c>
      <c r="E101" s="155">
        <f>'3. INDEP_LIVING'!T101</f>
        <v>77.804522139967489</v>
      </c>
      <c r="F101" s="156">
        <f>'4. CAPACITY'!P101</f>
        <v>62.559638823969898</v>
      </c>
      <c r="G101" s="161"/>
      <c r="H101" s="161"/>
      <c r="I101" s="161"/>
      <c r="J101" s="161"/>
      <c r="K101" s="157">
        <f t="shared" si="14"/>
        <v>38.739624851302771</v>
      </c>
      <c r="L101" s="160">
        <f t="shared" si="15"/>
        <v>5</v>
      </c>
      <c r="M101" s="159">
        <f t="shared" si="16"/>
        <v>883.42816091954023</v>
      </c>
      <c r="N101" s="159">
        <f t="shared" si="16"/>
        <v>369.00250959237349</v>
      </c>
      <c r="O101" s="159">
        <f t="shared" si="16"/>
        <v>674.68264475565115</v>
      </c>
      <c r="P101" s="159">
        <f t="shared" si="16"/>
        <v>1099.1430707706538</v>
      </c>
      <c r="Q101" s="159">
        <f t="shared" ref="Q101:Q126" si="18">SUM(M101:P101)</f>
        <v>3026.2563860382188</v>
      </c>
      <c r="R101" s="159">
        <f t="shared" ref="R101:S126" si="19">M101/$Q101*100</f>
        <v>29.192112241225793</v>
      </c>
      <c r="S101" s="159">
        <f t="shared" si="19"/>
        <v>12.193365747026078</v>
      </c>
      <c r="T101" s="159">
        <f t="shared" si="17"/>
        <v>22.294298918899681</v>
      </c>
      <c r="U101" s="159">
        <f t="shared" si="17"/>
        <v>36.320223092848444</v>
      </c>
      <c r="W101" s="68"/>
    </row>
    <row r="102" spans="1:23" x14ac:dyDescent="0.25">
      <c r="A102" s="138">
        <v>20</v>
      </c>
      <c r="B102" s="139" t="s">
        <v>7</v>
      </c>
      <c r="C102" s="155">
        <f>'1. EMPLOYMENT'!K102</f>
        <v>20.225000000000001</v>
      </c>
      <c r="D102" s="155">
        <f>'2. PARTICIPATION'!K102</f>
        <v>16.329292194502109</v>
      </c>
      <c r="E102" s="155">
        <f>'3. INDEP_LIVING'!T102</f>
        <v>72.582395830005041</v>
      </c>
      <c r="F102" s="156">
        <f>'4. CAPACITY'!P102</f>
        <v>58.944792381594553</v>
      </c>
      <c r="G102" s="161"/>
      <c r="H102" s="161"/>
      <c r="I102" s="161"/>
      <c r="J102" s="161"/>
      <c r="K102" s="157">
        <f t="shared" si="14"/>
        <v>31.841200327395153</v>
      </c>
      <c r="L102" s="160">
        <f t="shared" si="15"/>
        <v>14</v>
      </c>
      <c r="M102" s="159">
        <f t="shared" si="16"/>
        <v>874.125</v>
      </c>
      <c r="N102" s="159">
        <f t="shared" si="16"/>
        <v>622.2233557105875</v>
      </c>
      <c r="O102" s="159">
        <f t="shared" si="16"/>
        <v>693.15823916937677</v>
      </c>
      <c r="P102" s="159">
        <f t="shared" si="16"/>
        <v>1151.8416887313801</v>
      </c>
      <c r="Q102" s="159">
        <f t="shared" si="18"/>
        <v>3341.3482836113444</v>
      </c>
      <c r="R102" s="159">
        <f t="shared" si="19"/>
        <v>26.160846634498146</v>
      </c>
      <c r="S102" s="159">
        <f t="shared" si="19"/>
        <v>18.621924531557234</v>
      </c>
      <c r="T102" s="159">
        <f t="shared" si="17"/>
        <v>20.74486645313754</v>
      </c>
      <c r="U102" s="159">
        <f t="shared" si="17"/>
        <v>34.472362380807084</v>
      </c>
      <c r="W102" s="68"/>
    </row>
    <row r="103" spans="1:23" x14ac:dyDescent="0.25">
      <c r="A103" s="138">
        <v>21</v>
      </c>
      <c r="B103" s="139" t="s">
        <v>8</v>
      </c>
      <c r="C103" s="155">
        <f>'1. EMPLOYMENT'!K103</f>
        <v>18.45</v>
      </c>
      <c r="D103" s="155">
        <f>'2. PARTICIPATION'!K103</f>
        <v>15.350827822334788</v>
      </c>
      <c r="E103" s="155">
        <f>'3. INDEP_LIVING'!T103</f>
        <v>68.583714893671839</v>
      </c>
      <c r="F103" s="156">
        <f>'4. CAPACITY'!P103</f>
        <v>52.636831312111461</v>
      </c>
      <c r="G103" s="161"/>
      <c r="H103" s="161"/>
      <c r="I103" s="161"/>
      <c r="J103" s="161"/>
      <c r="K103" s="157">
        <f t="shared" si="14"/>
        <v>29.216027489606649</v>
      </c>
      <c r="L103" s="160">
        <f t="shared" si="15"/>
        <v>25</v>
      </c>
      <c r="M103" s="159">
        <f t="shared" si="16"/>
        <v>1135.75</v>
      </c>
      <c r="N103" s="159">
        <f t="shared" si="16"/>
        <v>845.33131180703276</v>
      </c>
      <c r="O103" s="159">
        <f t="shared" si="16"/>
        <v>789.17447828142895</v>
      </c>
      <c r="P103" s="159">
        <f t="shared" si="16"/>
        <v>1344.7994494006962</v>
      </c>
      <c r="Q103" s="159">
        <f t="shared" si="18"/>
        <v>4115.0552394891583</v>
      </c>
      <c r="R103" s="159">
        <f t="shared" si="19"/>
        <v>27.599872514493672</v>
      </c>
      <c r="S103" s="159">
        <f t="shared" si="19"/>
        <v>20.542404964458555</v>
      </c>
      <c r="T103" s="159">
        <f t="shared" si="17"/>
        <v>19.177737171260837</v>
      </c>
      <c r="U103" s="159">
        <f t="shared" si="17"/>
        <v>32.679985349786925</v>
      </c>
      <c r="W103" s="68"/>
    </row>
    <row r="104" spans="1:23" x14ac:dyDescent="0.25">
      <c r="A104" s="138">
        <v>22</v>
      </c>
      <c r="B104" s="139" t="s">
        <v>9</v>
      </c>
      <c r="C104" s="155">
        <f>'1. EMPLOYMENT'!K104</f>
        <v>26.475000000000001</v>
      </c>
      <c r="D104" s="155">
        <f>'2. PARTICIPATION'!K104</f>
        <v>11.186235148758369</v>
      </c>
      <c r="E104" s="155">
        <f>'3. INDEP_LIVING'!T104</f>
        <v>66.633456406647667</v>
      </c>
      <c r="F104" s="156">
        <f>'4. CAPACITY'!P104</f>
        <v>51.211688424264473</v>
      </c>
      <c r="G104" s="77"/>
      <c r="H104" s="77"/>
      <c r="I104" s="77"/>
      <c r="J104" s="77"/>
      <c r="K104" s="157">
        <f t="shared" si="14"/>
        <v>30.087115627583088</v>
      </c>
      <c r="L104" s="160">
        <f t="shared" si="15"/>
        <v>20</v>
      </c>
      <c r="M104" s="159">
        <f t="shared" si="16"/>
        <v>1164.625</v>
      </c>
      <c r="N104" s="159">
        <f t="shared" si="16"/>
        <v>513.64265772229282</v>
      </c>
      <c r="O104" s="159">
        <f t="shared" si="16"/>
        <v>734.16633396503698</v>
      </c>
      <c r="P104" s="159">
        <f t="shared" si="16"/>
        <v>1157.0924285930016</v>
      </c>
      <c r="Q104" s="159">
        <f t="shared" si="18"/>
        <v>3569.526420280331</v>
      </c>
      <c r="R104" s="159">
        <f t="shared" si="19"/>
        <v>32.626877150513899</v>
      </c>
      <c r="S104" s="159">
        <f t="shared" si="19"/>
        <v>14.389658381683981</v>
      </c>
      <c r="T104" s="159">
        <f t="shared" si="17"/>
        <v>20.567611708764986</v>
      </c>
      <c r="U104" s="159">
        <f t="shared" si="17"/>
        <v>32.415852759037151</v>
      </c>
      <c r="W104" s="68"/>
    </row>
    <row r="105" spans="1:23" x14ac:dyDescent="0.25">
      <c r="A105" s="138">
        <v>23</v>
      </c>
      <c r="B105" s="139" t="s">
        <v>10</v>
      </c>
      <c r="C105" s="155">
        <f>'1. EMPLOYMENT'!K105</f>
        <v>26.45</v>
      </c>
      <c r="D105" s="155">
        <f>'2. PARTICIPATION'!K105</f>
        <v>15.314858645791164</v>
      </c>
      <c r="E105" s="155">
        <f>'3. INDEP_LIVING'!T105</f>
        <v>62.622348962618531</v>
      </c>
      <c r="F105" s="156">
        <f>'4. CAPACITY'!P105</f>
        <v>42.380811903768958</v>
      </c>
      <c r="G105" s="77"/>
      <c r="H105" s="77"/>
      <c r="I105" s="77"/>
      <c r="J105" s="77"/>
      <c r="K105" s="157">
        <f t="shared" si="14"/>
        <v>29.356097803042548</v>
      </c>
      <c r="L105" s="160">
        <f t="shared" si="15"/>
        <v>24</v>
      </c>
      <c r="M105" s="159">
        <f t="shared" si="16"/>
        <v>1419.25</v>
      </c>
      <c r="N105" s="159">
        <f t="shared" si="16"/>
        <v>493.95266794691537</v>
      </c>
      <c r="O105" s="159">
        <f t="shared" si="16"/>
        <v>677.56071468429241</v>
      </c>
      <c r="P105" s="159">
        <f t="shared" si="16"/>
        <v>1048.4792844175574</v>
      </c>
      <c r="Q105" s="159">
        <f t="shared" si="18"/>
        <v>3639.2426670487648</v>
      </c>
      <c r="R105" s="159">
        <f t="shared" si="19"/>
        <v>38.998498584622752</v>
      </c>
      <c r="S105" s="159">
        <f t="shared" si="19"/>
        <v>13.572952208418823</v>
      </c>
      <c r="T105" s="159">
        <f t="shared" si="17"/>
        <v>18.618179018926448</v>
      </c>
      <c r="U105" s="159">
        <f t="shared" si="17"/>
        <v>28.810370188031985</v>
      </c>
      <c r="W105" s="68"/>
    </row>
    <row r="106" spans="1:23" x14ac:dyDescent="0.25">
      <c r="A106" s="138">
        <v>24</v>
      </c>
      <c r="B106" s="139" t="s">
        <v>11</v>
      </c>
      <c r="C106" s="155">
        <f>'1. EMPLOYMENT'!K106</f>
        <v>17.774999999999999</v>
      </c>
      <c r="D106" s="155">
        <f>'2. PARTICIPATION'!K106</f>
        <v>16.638308768640524</v>
      </c>
      <c r="E106" s="155">
        <f>'3. INDEP_LIVING'!T106</f>
        <v>72.199661724852433</v>
      </c>
      <c r="F106" s="156">
        <f>'4. CAPACITY'!P106</f>
        <v>54.011889778552927</v>
      </c>
      <c r="G106" s="77"/>
      <c r="H106" s="77"/>
      <c r="I106" s="77"/>
      <c r="J106" s="77"/>
      <c r="K106" s="157">
        <f t="shared" si="14"/>
        <v>30.067002197220013</v>
      </c>
      <c r="L106" s="160">
        <f t="shared" si="15"/>
        <v>21</v>
      </c>
      <c r="M106" s="159">
        <f t="shared" si="16"/>
        <v>907.375</v>
      </c>
      <c r="N106" s="159">
        <f t="shared" si="16"/>
        <v>636.22746553552486</v>
      </c>
      <c r="O106" s="159">
        <f t="shared" si="16"/>
        <v>727.55517310973391</v>
      </c>
      <c r="P106" s="159">
        <f t="shared" si="16"/>
        <v>1241.8422178257665</v>
      </c>
      <c r="Q106" s="159">
        <f t="shared" si="18"/>
        <v>3512.9998564710254</v>
      </c>
      <c r="R106" s="159">
        <f t="shared" si="19"/>
        <v>25.829064533794231</v>
      </c>
      <c r="S106" s="159">
        <f t="shared" si="19"/>
        <v>18.110660163096203</v>
      </c>
      <c r="T106" s="159">
        <f t="shared" si="17"/>
        <v>20.710367288218382</v>
      </c>
      <c r="U106" s="159">
        <f t="shared" si="17"/>
        <v>35.34990801489117</v>
      </c>
      <c r="W106" s="68"/>
    </row>
    <row r="107" spans="1:23" x14ac:dyDescent="0.25">
      <c r="A107" s="138">
        <v>25</v>
      </c>
      <c r="B107" s="139" t="s">
        <v>12</v>
      </c>
      <c r="C107" s="155">
        <f>'1. EMPLOYMENT'!K107</f>
        <v>19.245238095238097</v>
      </c>
      <c r="D107" s="155">
        <f>'2. PARTICIPATION'!K107</f>
        <v>16.798332999904378</v>
      </c>
      <c r="E107" s="155">
        <f>'3. INDEP_LIVING'!T107</f>
        <v>67.11051342213085</v>
      </c>
      <c r="F107" s="156">
        <f>'4. CAPACITY'!P107</f>
        <v>51.324372108896391</v>
      </c>
      <c r="G107" s="77"/>
      <c r="H107" s="77"/>
      <c r="I107" s="77"/>
      <c r="J107" s="77"/>
      <c r="K107" s="157">
        <f t="shared" si="14"/>
        <v>29.591175647292228</v>
      </c>
      <c r="L107" s="160">
        <f t="shared" si="15"/>
        <v>23</v>
      </c>
      <c r="M107" s="159">
        <f t="shared" si="16"/>
        <v>480.375</v>
      </c>
      <c r="N107" s="159">
        <f t="shared" si="16"/>
        <v>452.36867469879519</v>
      </c>
      <c r="O107" s="159">
        <f t="shared" si="16"/>
        <v>625.41976419009029</v>
      </c>
      <c r="P107" s="159">
        <f t="shared" si="16"/>
        <v>959.68612184901758</v>
      </c>
      <c r="Q107" s="159">
        <f t="shared" si="18"/>
        <v>2517.8495607379032</v>
      </c>
      <c r="R107" s="159">
        <f t="shared" si="19"/>
        <v>19.078780856915735</v>
      </c>
      <c r="S107" s="159">
        <f t="shared" si="19"/>
        <v>17.966469552145124</v>
      </c>
      <c r="T107" s="159">
        <f t="shared" si="17"/>
        <v>24.839441320981834</v>
      </c>
      <c r="U107" s="159">
        <f t="shared" si="17"/>
        <v>38.115308269957296</v>
      </c>
      <c r="W107" s="68"/>
    </row>
    <row r="108" spans="1:23" x14ac:dyDescent="0.25">
      <c r="A108" s="138">
        <v>26</v>
      </c>
      <c r="B108" s="139" t="s">
        <v>13</v>
      </c>
      <c r="C108" s="155">
        <f>'1. EMPLOYMENT'!K108</f>
        <v>33.924999999999997</v>
      </c>
      <c r="D108" s="155">
        <f>'2. PARTICIPATION'!K108</f>
        <v>23.981565809890036</v>
      </c>
      <c r="E108" s="155">
        <f>'3. INDEP_LIVING'!T108</f>
        <v>78.223549575175369</v>
      </c>
      <c r="F108" s="156">
        <f>'4. CAPACITY'!P108</f>
        <v>63.929976299317644</v>
      </c>
      <c r="G108" s="77"/>
      <c r="H108" s="77"/>
      <c r="I108" s="77"/>
      <c r="J108" s="77"/>
      <c r="K108" s="157">
        <f t="shared" si="14"/>
        <v>40.87564825084258</v>
      </c>
      <c r="L108" s="160">
        <f t="shared" si="15"/>
        <v>3</v>
      </c>
      <c r="M108" s="159">
        <f t="shared" si="16"/>
        <v>686.875</v>
      </c>
      <c r="N108" s="159">
        <f t="shared" si="16"/>
        <v>559.79897771945832</v>
      </c>
      <c r="O108" s="159">
        <f t="shared" si="16"/>
        <v>683.08408367644824</v>
      </c>
      <c r="P108" s="159">
        <f t="shared" si="16"/>
        <v>1143.6109708387582</v>
      </c>
      <c r="Q108" s="159">
        <f t="shared" si="18"/>
        <v>3073.3690322346647</v>
      </c>
      <c r="R108" s="159">
        <f t="shared" si="19"/>
        <v>22.349252328496625</v>
      </c>
      <c r="S108" s="159">
        <f t="shared" si="19"/>
        <v>18.214505705239866</v>
      </c>
      <c r="T108" s="159">
        <f t="shared" si="17"/>
        <v>22.225905073943359</v>
      </c>
      <c r="U108" s="159">
        <f t="shared" si="17"/>
        <v>37.21033689232015</v>
      </c>
      <c r="W108" s="68"/>
    </row>
    <row r="109" spans="1:23" x14ac:dyDescent="0.25">
      <c r="A109" s="138">
        <v>27</v>
      </c>
      <c r="B109" s="139" t="s">
        <v>14</v>
      </c>
      <c r="C109" s="155">
        <f>'1. EMPLOYMENT'!K109</f>
        <v>41.274999999999999</v>
      </c>
      <c r="D109" s="155">
        <f>'2. PARTICIPATION'!K109</f>
        <v>26.480224619238069</v>
      </c>
      <c r="E109" s="155">
        <f>'3. INDEP_LIVING'!T109</f>
        <v>74.827726099150681</v>
      </c>
      <c r="F109" s="156">
        <f>'4. CAPACITY'!P109</f>
        <v>71.200406354059368</v>
      </c>
      <c r="G109" s="77"/>
      <c r="H109" s="77"/>
      <c r="I109" s="77"/>
      <c r="J109" s="77"/>
      <c r="K109" s="157">
        <f t="shared" si="14"/>
        <v>45.43718249746027</v>
      </c>
      <c r="L109" s="160">
        <f t="shared" si="15"/>
        <v>1</v>
      </c>
      <c r="M109" s="159">
        <f t="shared" si="16"/>
        <v>837.375</v>
      </c>
      <c r="N109" s="159">
        <f t="shared" si="16"/>
        <v>967.18640038925855</v>
      </c>
      <c r="O109" s="159">
        <f t="shared" si="16"/>
        <v>744.08561631689145</v>
      </c>
      <c r="P109" s="159">
        <f t="shared" si="16"/>
        <v>1251.394499432944</v>
      </c>
      <c r="Q109" s="159">
        <f t="shared" si="18"/>
        <v>3800.0415161390938</v>
      </c>
      <c r="R109" s="159">
        <f t="shared" si="19"/>
        <v>22.035943461238475</v>
      </c>
      <c r="S109" s="159">
        <f t="shared" si="19"/>
        <v>25.451995623772454</v>
      </c>
      <c r="T109" s="159">
        <f t="shared" si="17"/>
        <v>19.580986501244727</v>
      </c>
      <c r="U109" s="159">
        <f t="shared" si="17"/>
        <v>32.931074413744348</v>
      </c>
      <c r="W109" s="68"/>
    </row>
    <row r="110" spans="1:23" ht="15.75" thickBot="1" x14ac:dyDescent="0.3">
      <c r="A110" s="162">
        <v>28</v>
      </c>
      <c r="B110" s="163" t="s">
        <v>15</v>
      </c>
      <c r="C110" s="190">
        <f>'1. EMPLOYMENT'!K110</f>
        <v>32.825000000000003</v>
      </c>
      <c r="D110" s="190">
        <f>'2. PARTICIPATION'!K110</f>
        <v>22.642276422764226</v>
      </c>
      <c r="E110" s="190">
        <f>'3. INDEP_LIVING'!T110</f>
        <v>73.510910646788901</v>
      </c>
      <c r="F110" s="191">
        <f>'4. CAPACITY'!P110</f>
        <v>63.010629714038714</v>
      </c>
      <c r="G110" s="77"/>
      <c r="H110" s="77"/>
      <c r="I110" s="77"/>
      <c r="J110" s="77"/>
      <c r="K110" s="189">
        <f t="shared" si="14"/>
        <v>39.366763755454116</v>
      </c>
      <c r="L110" s="164">
        <f t="shared" si="15"/>
        <v>4</v>
      </c>
      <c r="M110" s="159">
        <f t="shared" ref="M110:P110" si="20">+C94*G$43</f>
        <v>683.375</v>
      </c>
      <c r="N110" s="159">
        <f t="shared" si="20"/>
        <v>631.56812322508131</v>
      </c>
      <c r="O110" s="159">
        <f t="shared" si="20"/>
        <v>695.42996046966039</v>
      </c>
      <c r="P110" s="159">
        <f t="shared" si="20"/>
        <v>1075.2402536507711</v>
      </c>
      <c r="Q110" s="159">
        <f t="shared" si="18"/>
        <v>3085.6133373455127</v>
      </c>
      <c r="R110" s="159">
        <f t="shared" si="19"/>
        <v>22.147136575054247</v>
      </c>
      <c r="S110" s="159">
        <f t="shared" si="19"/>
        <v>20.468155085445861</v>
      </c>
      <c r="T110" s="159">
        <f t="shared" si="17"/>
        <v>22.537819371364396</v>
      </c>
      <c r="U110" s="159">
        <f t="shared" si="17"/>
        <v>34.846888968135502</v>
      </c>
      <c r="W110" s="68"/>
    </row>
    <row r="111" spans="1:23" x14ac:dyDescent="0.25">
      <c r="M111" s="68">
        <f t="shared" ref="M111:P125" si="21">+C96*G$43</f>
        <v>1176.875</v>
      </c>
      <c r="N111" s="68">
        <f t="shared" si="21"/>
        <v>583.37338765325387</v>
      </c>
      <c r="O111" s="68">
        <f t="shared" si="21"/>
        <v>626.25038647974532</v>
      </c>
      <c r="P111" s="68">
        <f t="shared" si="21"/>
        <v>1006.869632270235</v>
      </c>
      <c r="Q111" s="68">
        <f t="shared" si="18"/>
        <v>3393.3684064032341</v>
      </c>
      <c r="R111" s="68">
        <f t="shared" si="19"/>
        <v>34.68161599486973</v>
      </c>
      <c r="S111" s="68">
        <f t="shared" si="19"/>
        <v>17.191572437358619</v>
      </c>
      <c r="T111" s="68">
        <f t="shared" si="17"/>
        <v>18.45512515817677</v>
      </c>
      <c r="U111" s="68">
        <f t="shared" si="17"/>
        <v>29.671686409594887</v>
      </c>
      <c r="W111" s="68"/>
    </row>
    <row r="112" spans="1:23" x14ac:dyDescent="0.25">
      <c r="B112" s="139" t="s">
        <v>67</v>
      </c>
      <c r="C112" s="165">
        <f>AVERAGE(C83:C110)</f>
        <v>24.726513354370237</v>
      </c>
      <c r="D112" s="165">
        <f>AVERAGE(D83:D110)</f>
        <v>18.17231688357484</v>
      </c>
      <c r="E112" s="165">
        <f>AVERAGE(E83:E110)</f>
        <v>70.000667370400905</v>
      </c>
      <c r="F112" s="165">
        <f>AVERAGE(F83:F110)</f>
        <v>56.531989940083221</v>
      </c>
      <c r="K112" s="165">
        <f>AVERAGE(K83:K110)</f>
        <v>33.32105530833752</v>
      </c>
      <c r="M112" s="68">
        <f t="shared" si="21"/>
        <v>1082.691489361702</v>
      </c>
      <c r="N112" s="68">
        <f t="shared" si="21"/>
        <v>432.13179645971172</v>
      </c>
      <c r="O112" s="68">
        <f t="shared" si="21"/>
        <v>645.06621645531425</v>
      </c>
      <c r="P112" s="68">
        <f t="shared" si="21"/>
        <v>1013.7804283004072</v>
      </c>
      <c r="Q112" s="68">
        <f t="shared" si="18"/>
        <v>3173.6699305771349</v>
      </c>
      <c r="R112" s="68">
        <f t="shared" si="19"/>
        <v>34.11481070953127</v>
      </c>
      <c r="S112" s="68">
        <f t="shared" si="19"/>
        <v>13.61615435481434</v>
      </c>
      <c r="T112" s="68">
        <f t="shared" si="17"/>
        <v>20.325560961470508</v>
      </c>
      <c r="U112" s="68">
        <f t="shared" si="17"/>
        <v>31.943473974183895</v>
      </c>
      <c r="W112" s="68"/>
    </row>
    <row r="113" spans="13:23" x14ac:dyDescent="0.25">
      <c r="M113" s="159">
        <f t="shared" si="21"/>
        <v>645.37878787878799</v>
      </c>
      <c r="N113" s="159">
        <f t="shared" si="21"/>
        <v>732.05492853167016</v>
      </c>
      <c r="O113" s="159">
        <f t="shared" si="21"/>
        <v>723.4615792650834</v>
      </c>
      <c r="P113" s="159">
        <f t="shared" si="21"/>
        <v>1280.0227574334285</v>
      </c>
      <c r="Q113" s="159">
        <f t="shared" si="18"/>
        <v>3380.9180531089701</v>
      </c>
      <c r="R113" s="159">
        <f t="shared" si="19"/>
        <v>19.088862188934776</v>
      </c>
      <c r="S113" s="159">
        <f t="shared" si="19"/>
        <v>21.652548717011904</v>
      </c>
      <c r="T113" s="159">
        <f t="shared" si="17"/>
        <v>21.398376650975443</v>
      </c>
      <c r="U113" s="159">
        <f t="shared" si="17"/>
        <v>37.86021244307787</v>
      </c>
      <c r="W113" s="68"/>
    </row>
    <row r="114" spans="13:23" x14ac:dyDescent="0.25">
      <c r="M114" s="159">
        <f t="shared" si="21"/>
        <v>652.75</v>
      </c>
      <c r="N114" s="159">
        <f t="shared" si="21"/>
        <v>383.24040257192161</v>
      </c>
      <c r="O114" s="159">
        <f t="shared" si="21"/>
        <v>692.94614476540414</v>
      </c>
      <c r="P114" s="159">
        <f t="shared" si="21"/>
        <v>1008.7103949055654</v>
      </c>
      <c r="Q114" s="159">
        <f t="shared" si="18"/>
        <v>2737.6469422428909</v>
      </c>
      <c r="R114" s="159">
        <f t="shared" si="19"/>
        <v>23.843468999885612</v>
      </c>
      <c r="S114" s="159">
        <f t="shared" si="19"/>
        <v>13.998897982730441</v>
      </c>
      <c r="T114" s="159">
        <f t="shared" si="17"/>
        <v>25.311742506785386</v>
      </c>
      <c r="U114" s="159">
        <f t="shared" si="17"/>
        <v>36.845890510598579</v>
      </c>
      <c r="W114" s="68"/>
    </row>
    <row r="115" spans="13:23" x14ac:dyDescent="0.25">
      <c r="M115" s="159">
        <f t="shared" si="21"/>
        <v>416.7763157894737</v>
      </c>
      <c r="N115" s="159">
        <f t="shared" si="21"/>
        <v>748.47417840375601</v>
      </c>
      <c r="O115" s="159">
        <f t="shared" si="21"/>
        <v>642.49716068142084</v>
      </c>
      <c r="P115" s="159">
        <f t="shared" si="21"/>
        <v>1190.7207471846659</v>
      </c>
      <c r="Q115" s="159">
        <f t="shared" si="18"/>
        <v>2998.4684020593168</v>
      </c>
      <c r="R115" s="159">
        <f t="shared" si="19"/>
        <v>13.899640079689886</v>
      </c>
      <c r="S115" s="159">
        <f t="shared" si="19"/>
        <v>24.961883136394292</v>
      </c>
      <c r="T115" s="159">
        <f t="shared" si="17"/>
        <v>21.427511466859563</v>
      </c>
      <c r="U115" s="159">
        <f t="shared" si="17"/>
        <v>39.71096531705625</v>
      </c>
      <c r="W115" s="68"/>
    </row>
    <row r="116" spans="13:23" x14ac:dyDescent="0.25">
      <c r="M116" s="159">
        <f t="shared" si="21"/>
        <v>962.5</v>
      </c>
      <c r="N116" s="159">
        <f t="shared" si="21"/>
        <v>882.22448725120432</v>
      </c>
      <c r="O116" s="159">
        <f t="shared" si="21"/>
        <v>778.04522139967492</v>
      </c>
      <c r="P116" s="159">
        <f t="shared" si="21"/>
        <v>1251.1927764793979</v>
      </c>
      <c r="Q116" s="159">
        <f t="shared" si="18"/>
        <v>3873.9624851302769</v>
      </c>
      <c r="R116" s="159">
        <f t="shared" si="19"/>
        <v>24.845361918047388</v>
      </c>
      <c r="S116" s="159">
        <f t="shared" si="19"/>
        <v>22.773180964903851</v>
      </c>
      <c r="T116" s="159">
        <f t="shared" si="17"/>
        <v>20.083963755098424</v>
      </c>
      <c r="U116" s="159">
        <f t="shared" si="17"/>
        <v>32.297493361950345</v>
      </c>
      <c r="W116" s="68"/>
    </row>
    <row r="117" spans="13:23" x14ac:dyDescent="0.25">
      <c r="M117" s="159">
        <f t="shared" si="21"/>
        <v>707.875</v>
      </c>
      <c r="N117" s="159">
        <f t="shared" si="21"/>
        <v>571.52522680757386</v>
      </c>
      <c r="O117" s="159">
        <f t="shared" si="21"/>
        <v>725.82395830005044</v>
      </c>
      <c r="P117" s="159">
        <f t="shared" si="21"/>
        <v>1178.895847631891</v>
      </c>
      <c r="Q117" s="159">
        <f t="shared" si="18"/>
        <v>3184.1200327395154</v>
      </c>
      <c r="R117" s="159">
        <f t="shared" si="19"/>
        <v>22.231416929058636</v>
      </c>
      <c r="S117" s="159">
        <f t="shared" si="19"/>
        <v>17.949236238931977</v>
      </c>
      <c r="T117" s="159">
        <f t="shared" si="17"/>
        <v>22.795119242900359</v>
      </c>
      <c r="U117" s="159">
        <f t="shared" si="17"/>
        <v>37.024227589109024</v>
      </c>
      <c r="W117" s="68"/>
    </row>
    <row r="118" spans="13:23" x14ac:dyDescent="0.25">
      <c r="M118" s="159">
        <f t="shared" si="21"/>
        <v>645.75</v>
      </c>
      <c r="N118" s="159">
        <f t="shared" si="21"/>
        <v>537.27897378171758</v>
      </c>
      <c r="O118" s="159">
        <f t="shared" si="21"/>
        <v>685.83714893671845</v>
      </c>
      <c r="P118" s="159">
        <f t="shared" si="21"/>
        <v>1052.7366262422292</v>
      </c>
      <c r="Q118" s="159">
        <f t="shared" si="18"/>
        <v>2921.6027489606649</v>
      </c>
      <c r="R118" s="159">
        <f t="shared" si="19"/>
        <v>22.102594208939596</v>
      </c>
      <c r="S118" s="159">
        <f t="shared" si="19"/>
        <v>18.389870901266438</v>
      </c>
      <c r="T118" s="159">
        <f t="shared" si="17"/>
        <v>23.474688650970744</v>
      </c>
      <c r="U118" s="159">
        <f t="shared" si="17"/>
        <v>36.032846238823232</v>
      </c>
    </row>
    <row r="119" spans="13:23" x14ac:dyDescent="0.25">
      <c r="M119" s="159">
        <f t="shared" si="21"/>
        <v>926.625</v>
      </c>
      <c r="N119" s="159">
        <f t="shared" si="21"/>
        <v>391.51823020654291</v>
      </c>
      <c r="O119" s="159">
        <f t="shared" si="21"/>
        <v>666.33456406647667</v>
      </c>
      <c r="P119" s="159">
        <f t="shared" si="21"/>
        <v>1024.2337684852894</v>
      </c>
      <c r="Q119" s="159">
        <f t="shared" si="18"/>
        <v>3008.7115627583089</v>
      </c>
      <c r="R119" s="159">
        <f t="shared" si="19"/>
        <v>30.798066902448241</v>
      </c>
      <c r="S119" s="159">
        <f t="shared" si="19"/>
        <v>13.012820339866982</v>
      </c>
      <c r="T119" s="159">
        <f t="shared" si="17"/>
        <v>22.146840937308006</v>
      </c>
      <c r="U119" s="159">
        <f t="shared" si="17"/>
        <v>34.042271820376776</v>
      </c>
    </row>
    <row r="120" spans="13:23" x14ac:dyDescent="0.25">
      <c r="M120" s="159">
        <f t="shared" si="21"/>
        <v>925.75</v>
      </c>
      <c r="N120" s="159">
        <f t="shared" si="21"/>
        <v>536.02005260269073</v>
      </c>
      <c r="O120" s="159">
        <f t="shared" si="21"/>
        <v>626.22348962618526</v>
      </c>
      <c r="P120" s="159">
        <f t="shared" si="21"/>
        <v>847.61623807537921</v>
      </c>
      <c r="Q120" s="159">
        <f t="shared" si="18"/>
        <v>2935.6097803042549</v>
      </c>
      <c r="R120" s="159">
        <f t="shared" si="19"/>
        <v>31.535185848306195</v>
      </c>
      <c r="S120" s="159">
        <f t="shared" si="19"/>
        <v>18.259240591136606</v>
      </c>
      <c r="T120" s="159">
        <f t="shared" si="17"/>
        <v>21.331973133066811</v>
      </c>
      <c r="U120" s="159">
        <f t="shared" si="17"/>
        <v>28.873600427490398</v>
      </c>
    </row>
    <row r="121" spans="13:23" x14ac:dyDescent="0.25">
      <c r="M121" s="159">
        <f t="shared" si="21"/>
        <v>622.125</v>
      </c>
      <c r="N121" s="159">
        <f t="shared" si="21"/>
        <v>582.34080690241831</v>
      </c>
      <c r="O121" s="159">
        <f t="shared" si="21"/>
        <v>721.99661724852433</v>
      </c>
      <c r="P121" s="159">
        <f t="shared" si="21"/>
        <v>1080.2377955710585</v>
      </c>
      <c r="Q121" s="159">
        <f t="shared" si="18"/>
        <v>3006.7002197220013</v>
      </c>
      <c r="R121" s="159">
        <f t="shared" si="19"/>
        <v>20.691287941486948</v>
      </c>
      <c r="S121" s="159">
        <f t="shared" si="19"/>
        <v>19.368103380664316</v>
      </c>
      <c r="T121" s="159">
        <f t="shared" si="17"/>
        <v>24.012923287552756</v>
      </c>
      <c r="U121" s="159">
        <f t="shared" si="17"/>
        <v>35.927685390295977</v>
      </c>
    </row>
    <row r="122" spans="13:23" x14ac:dyDescent="0.25">
      <c r="M122" s="159">
        <f t="shared" si="21"/>
        <v>673.58333333333337</v>
      </c>
      <c r="N122" s="159">
        <f t="shared" si="21"/>
        <v>587.94165499665326</v>
      </c>
      <c r="O122" s="159">
        <f t="shared" si="21"/>
        <v>671.1051342213085</v>
      </c>
      <c r="P122" s="159">
        <f t="shared" si="21"/>
        <v>1026.4874421779277</v>
      </c>
      <c r="Q122" s="159">
        <f t="shared" si="18"/>
        <v>2959.117564729223</v>
      </c>
      <c r="R122" s="159">
        <f t="shared" si="19"/>
        <v>22.762979793774104</v>
      </c>
      <c r="S122" s="159">
        <f t="shared" si="19"/>
        <v>19.868817042098609</v>
      </c>
      <c r="T122" s="159">
        <f t="shared" si="17"/>
        <v>22.679231883871388</v>
      </c>
      <c r="U122" s="159">
        <f t="shared" si="17"/>
        <v>34.688971280255892</v>
      </c>
    </row>
    <row r="123" spans="13:23" x14ac:dyDescent="0.25">
      <c r="M123" s="159">
        <f t="shared" si="21"/>
        <v>1187.375</v>
      </c>
      <c r="N123" s="159">
        <f t="shared" si="21"/>
        <v>839.35480334615124</v>
      </c>
      <c r="O123" s="159">
        <f t="shared" si="21"/>
        <v>782.23549575175366</v>
      </c>
      <c r="P123" s="159">
        <f t="shared" si="21"/>
        <v>1278.599525986353</v>
      </c>
      <c r="Q123" s="159">
        <f t="shared" si="18"/>
        <v>4087.5648250842578</v>
      </c>
      <c r="R123" s="159">
        <f t="shared" si="19"/>
        <v>29.048468973835156</v>
      </c>
      <c r="S123" s="159">
        <f t="shared" si="19"/>
        <v>20.53434842660506</v>
      </c>
      <c r="T123" s="159">
        <f t="shared" si="17"/>
        <v>19.136956335258347</v>
      </c>
      <c r="U123" s="159">
        <f t="shared" si="17"/>
        <v>31.280226264301437</v>
      </c>
    </row>
    <row r="124" spans="13:23" x14ac:dyDescent="0.25">
      <c r="M124" s="159">
        <f t="shared" si="21"/>
        <v>1444.625</v>
      </c>
      <c r="N124" s="159">
        <f t="shared" si="21"/>
        <v>926.80786167333235</v>
      </c>
      <c r="O124" s="159">
        <f t="shared" si="21"/>
        <v>748.27726099150686</v>
      </c>
      <c r="P124" s="159">
        <f t="shared" si="21"/>
        <v>1424.0081270811875</v>
      </c>
      <c r="Q124" s="159">
        <f t="shared" si="18"/>
        <v>4543.7182497460271</v>
      </c>
      <c r="R124" s="159">
        <f t="shared" si="19"/>
        <v>31.793894792678834</v>
      </c>
      <c r="S124" s="159">
        <f t="shared" si="19"/>
        <v>20.397564521636806</v>
      </c>
      <c r="T124" s="159">
        <f t="shared" si="17"/>
        <v>16.468390420848213</v>
      </c>
      <c r="U124" s="159">
        <f t="shared" si="17"/>
        <v>31.340150264836137</v>
      </c>
    </row>
    <row r="125" spans="13:23" x14ac:dyDescent="0.25">
      <c r="M125" s="159">
        <f t="shared" si="21"/>
        <v>1148.875</v>
      </c>
      <c r="N125" s="159">
        <f t="shared" si="21"/>
        <v>792.47967479674787</v>
      </c>
      <c r="O125" s="159">
        <f t="shared" si="21"/>
        <v>735.10910646788898</v>
      </c>
      <c r="P125" s="159">
        <f t="shared" si="21"/>
        <v>1260.2125942807743</v>
      </c>
      <c r="Q125" s="159">
        <f t="shared" si="18"/>
        <v>3936.6763755454112</v>
      </c>
      <c r="R125" s="159">
        <f t="shared" si="19"/>
        <v>29.183882300734659</v>
      </c>
      <c r="S125" s="159">
        <f t="shared" si="19"/>
        <v>20.130678755297808</v>
      </c>
      <c r="T125" s="159">
        <f t="shared" si="17"/>
        <v>18.673343611234554</v>
      </c>
      <c r="U125" s="159">
        <f t="shared" si="17"/>
        <v>32.012095332732976</v>
      </c>
    </row>
    <row r="126" spans="13:23" x14ac:dyDescent="0.25">
      <c r="M126" s="159" t="e">
        <f>+#REF!*G$43</f>
        <v>#REF!</v>
      </c>
      <c r="N126" s="159" t="e">
        <f>+#REF!*H$43</f>
        <v>#REF!</v>
      </c>
      <c r="O126" s="159" t="e">
        <f>+#REF!*I$43</f>
        <v>#REF!</v>
      </c>
      <c r="P126" s="159" t="e">
        <f>+#REF!*J$43</f>
        <v>#REF!</v>
      </c>
      <c r="Q126" s="159" t="e">
        <f t="shared" si="18"/>
        <v>#REF!</v>
      </c>
      <c r="R126" s="159" t="e">
        <f t="shared" si="19"/>
        <v>#REF!</v>
      </c>
      <c r="S126" s="159" t="e">
        <f t="shared" si="19"/>
        <v>#REF!</v>
      </c>
      <c r="T126" s="159" t="e">
        <f t="shared" si="17"/>
        <v>#REF!</v>
      </c>
      <c r="U126" s="159" t="e">
        <f t="shared" si="17"/>
        <v>#REF!</v>
      </c>
    </row>
  </sheetData>
  <mergeCells count="18">
    <mergeCell ref="R81:U81"/>
    <mergeCell ref="A41:B41"/>
    <mergeCell ref="C41:F41"/>
    <mergeCell ref="G41:J41"/>
    <mergeCell ref="K41:L41"/>
    <mergeCell ref="M41:P41"/>
    <mergeCell ref="R41:U41"/>
    <mergeCell ref="A81:B81"/>
    <mergeCell ref="C81:F81"/>
    <mergeCell ref="G81:J81"/>
    <mergeCell ref="K81:L81"/>
    <mergeCell ref="M81:P81"/>
    <mergeCell ref="R1:U1"/>
    <mergeCell ref="A1:B1"/>
    <mergeCell ref="C1:F1"/>
    <mergeCell ref="G1:J1"/>
    <mergeCell ref="K1:L1"/>
    <mergeCell ref="M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EMPLOYMENT</vt:lpstr>
      <vt:lpstr>2. PARTICIPATION</vt:lpstr>
      <vt:lpstr>3. INDEP_LIVING</vt:lpstr>
      <vt:lpstr>4. CAPACITY</vt:lpstr>
      <vt:lpstr>overall AAI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azaidi</dc:creator>
  <cp:lastModifiedBy>Olga</cp:lastModifiedBy>
  <cp:lastPrinted>2018-03-12T08:46:58Z</cp:lastPrinted>
  <dcterms:created xsi:type="dcterms:W3CDTF">2012-03-19T07:57:12Z</dcterms:created>
  <dcterms:modified xsi:type="dcterms:W3CDTF">2019-12-02T16:17:02Z</dcterms:modified>
</cp:coreProperties>
</file>