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Population\EU Projects\DG-Empl AAI III\Research\UPV\April 2019\"/>
    </mc:Choice>
  </mc:AlternateContent>
  <xr:revisionPtr revIDLastSave="0" documentId="13_ncr:1_{DD868846-BC4A-4926-B696-0FD97E94495C}" xr6:coauthVersionLast="36" xr6:coauthVersionMax="36" xr10:uidLastSave="{00000000-0000-0000-0000-000000000000}"/>
  <bookViews>
    <workbookView xWindow="0" yWindow="0" windowWidth="15360" windowHeight="9105" tabRatio="798" activeTab="4" xr2:uid="{00000000-000D-0000-FFFF-FFFF00000000}"/>
  </bookViews>
  <sheets>
    <sheet name="1. EMPLOYMENT" sheetId="12" r:id="rId1"/>
    <sheet name="2. PARTICIPATION" sheetId="13" r:id="rId2"/>
    <sheet name="3. INDEP_LIVING" sheetId="17" r:id="rId3"/>
    <sheet name="4. CAPACITY" sheetId="16" r:id="rId4"/>
    <sheet name="overall AAI" sheetId="1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0" i="18" l="1"/>
  <c r="P84" i="16"/>
  <c r="P85" i="16"/>
  <c r="P86" i="16"/>
  <c r="P87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6" i="16"/>
  <c r="P107" i="16"/>
  <c r="P108" i="16"/>
  <c r="P109" i="16"/>
  <c r="P110" i="16"/>
  <c r="P44" i="16"/>
  <c r="P45" i="16"/>
  <c r="P46" i="16"/>
  <c r="P47" i="16"/>
  <c r="P48" i="16"/>
  <c r="P49" i="16"/>
  <c r="P50" i="16"/>
  <c r="P51" i="16"/>
  <c r="P52" i="16"/>
  <c r="P53" i="16"/>
  <c r="P54" i="16"/>
  <c r="P55" i="16"/>
  <c r="P56" i="16"/>
  <c r="P57" i="16"/>
  <c r="P58" i="16"/>
  <c r="P59" i="16"/>
  <c r="P60" i="16"/>
  <c r="P61" i="16"/>
  <c r="P62" i="16"/>
  <c r="P63" i="16"/>
  <c r="P64" i="16"/>
  <c r="P65" i="16"/>
  <c r="P66" i="16"/>
  <c r="P67" i="16"/>
  <c r="P68" i="16"/>
  <c r="P69" i="16"/>
  <c r="P70" i="16"/>
  <c r="P4" i="16"/>
  <c r="P5" i="16"/>
  <c r="P6" i="16"/>
  <c r="P7" i="16"/>
  <c r="P8" i="16"/>
  <c r="P9" i="16"/>
  <c r="P10" i="16"/>
  <c r="P11" i="16"/>
  <c r="P12" i="16"/>
  <c r="P13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P26" i="16"/>
  <c r="P27" i="16"/>
  <c r="P28" i="16"/>
  <c r="P29" i="16"/>
  <c r="P30" i="16"/>
  <c r="T84" i="17"/>
  <c r="T85" i="17"/>
  <c r="T86" i="17"/>
  <c r="T87" i="17"/>
  <c r="T88" i="17"/>
  <c r="T89" i="17"/>
  <c r="T90" i="17"/>
  <c r="T91" i="17"/>
  <c r="T92" i="17"/>
  <c r="T93" i="17"/>
  <c r="T94" i="17"/>
  <c r="T95" i="17"/>
  <c r="T96" i="17"/>
  <c r="T97" i="17"/>
  <c r="T98" i="17"/>
  <c r="T99" i="17"/>
  <c r="T100" i="17"/>
  <c r="T101" i="17"/>
  <c r="T102" i="17"/>
  <c r="T103" i="17"/>
  <c r="T104" i="17"/>
  <c r="T105" i="17"/>
  <c r="T106" i="17"/>
  <c r="T107" i="17"/>
  <c r="T108" i="17"/>
  <c r="T109" i="17"/>
  <c r="T110" i="17"/>
  <c r="T44" i="17"/>
  <c r="T45" i="17"/>
  <c r="T46" i="17"/>
  <c r="T47" i="17"/>
  <c r="T48" i="17"/>
  <c r="T49" i="17"/>
  <c r="T50" i="17"/>
  <c r="T51" i="17"/>
  <c r="T52" i="17"/>
  <c r="T53" i="17"/>
  <c r="T54" i="17"/>
  <c r="T55" i="17"/>
  <c r="T56" i="17"/>
  <c r="T57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T70" i="17"/>
  <c r="T4" i="17"/>
  <c r="T5" i="17"/>
  <c r="T6" i="17"/>
  <c r="T7" i="17"/>
  <c r="T8" i="17"/>
  <c r="T9" i="17"/>
  <c r="T10" i="17"/>
  <c r="T11" i="17"/>
  <c r="T12" i="17"/>
  <c r="T13" i="17"/>
  <c r="T14" i="17"/>
  <c r="T15" i="17"/>
  <c r="T16" i="17"/>
  <c r="T17" i="17"/>
  <c r="T18" i="17"/>
  <c r="T19" i="17"/>
  <c r="T20" i="17"/>
  <c r="T21" i="17"/>
  <c r="T22" i="17"/>
  <c r="T23" i="17"/>
  <c r="T24" i="17"/>
  <c r="T25" i="17"/>
  <c r="T26" i="17"/>
  <c r="T27" i="17"/>
  <c r="T28" i="17"/>
  <c r="T29" i="17"/>
  <c r="T30" i="17"/>
  <c r="P126" i="18" l="1"/>
  <c r="O126" i="18"/>
  <c r="N126" i="18"/>
  <c r="M126" i="18"/>
  <c r="Q126" i="18" s="1"/>
  <c r="P78" i="18"/>
  <c r="O78" i="18"/>
  <c r="N78" i="18"/>
  <c r="M78" i="18"/>
  <c r="N30" i="18"/>
  <c r="T126" i="18" l="1"/>
  <c r="U126" i="18"/>
  <c r="Q78" i="18"/>
  <c r="R78" i="18" s="1"/>
  <c r="S126" i="18"/>
  <c r="R126" i="18"/>
  <c r="S78" i="18" l="1"/>
  <c r="U78" i="18"/>
  <c r="T78" i="18"/>
  <c r="J117" i="17" l="1"/>
  <c r="I117" i="17"/>
  <c r="H117" i="17"/>
  <c r="G117" i="17"/>
  <c r="F117" i="17"/>
  <c r="E117" i="17"/>
  <c r="D117" i="17"/>
  <c r="C117" i="17"/>
  <c r="J116" i="17"/>
  <c r="I116" i="17"/>
  <c r="H116" i="17"/>
  <c r="G116" i="17"/>
  <c r="F116" i="17"/>
  <c r="E116" i="17"/>
  <c r="D116" i="17"/>
  <c r="C116" i="17"/>
  <c r="J115" i="17"/>
  <c r="I115" i="17"/>
  <c r="H115" i="17"/>
  <c r="G115" i="17"/>
  <c r="F115" i="17"/>
  <c r="E115" i="17"/>
  <c r="D115" i="17"/>
  <c r="C115" i="17"/>
  <c r="J114" i="17"/>
  <c r="I114" i="17"/>
  <c r="H114" i="17"/>
  <c r="G114" i="17"/>
  <c r="F114" i="17"/>
  <c r="E114" i="17"/>
  <c r="D114" i="17"/>
  <c r="C114" i="17"/>
  <c r="J113" i="17"/>
  <c r="I113" i="17"/>
  <c r="H113" i="17"/>
  <c r="G113" i="17"/>
  <c r="F113" i="17"/>
  <c r="E113" i="17"/>
  <c r="D113" i="17"/>
  <c r="C113" i="17"/>
  <c r="E110" i="18"/>
  <c r="S110" i="17"/>
  <c r="E109" i="18"/>
  <c r="S109" i="17"/>
  <c r="E108" i="18"/>
  <c r="S91" i="17"/>
  <c r="E107" i="18"/>
  <c r="S106" i="17"/>
  <c r="E106" i="18"/>
  <c r="S107" i="17"/>
  <c r="E105" i="18"/>
  <c r="S105" i="17"/>
  <c r="E104" i="18"/>
  <c r="S104" i="17"/>
  <c r="E103" i="18"/>
  <c r="S103" i="17"/>
  <c r="E102" i="18"/>
  <c r="S101" i="17"/>
  <c r="E101" i="18"/>
  <c r="S100" i="17"/>
  <c r="E100" i="18"/>
  <c r="S98" i="17"/>
  <c r="E99" i="18"/>
  <c r="S97" i="17"/>
  <c r="E98" i="18"/>
  <c r="S96" i="17"/>
  <c r="E97" i="18"/>
  <c r="S94" i="17"/>
  <c r="E96" i="18"/>
  <c r="S89" i="17"/>
  <c r="E95" i="18"/>
  <c r="S99" i="17"/>
  <c r="E94" i="18"/>
  <c r="S90" i="17"/>
  <c r="E93" i="18"/>
  <c r="S87" i="17"/>
  <c r="E92" i="18"/>
  <c r="S92" i="17"/>
  <c r="E91" i="18"/>
  <c r="S108" i="17"/>
  <c r="E90" i="18"/>
  <c r="S88" i="17"/>
  <c r="E89" i="18"/>
  <c r="S86" i="17"/>
  <c r="E88" i="18"/>
  <c r="S85" i="17"/>
  <c r="E87" i="18"/>
  <c r="S95" i="17"/>
  <c r="E86" i="18"/>
  <c r="S93" i="17"/>
  <c r="E85" i="18"/>
  <c r="S84" i="17"/>
  <c r="E84" i="18"/>
  <c r="S83" i="17"/>
  <c r="T83" i="17"/>
  <c r="E83" i="18" s="1"/>
  <c r="S102" i="17"/>
  <c r="J77" i="17"/>
  <c r="I77" i="17"/>
  <c r="H77" i="17"/>
  <c r="G77" i="17"/>
  <c r="F77" i="17"/>
  <c r="E77" i="17"/>
  <c r="D77" i="17"/>
  <c r="C77" i="17"/>
  <c r="J76" i="17"/>
  <c r="I76" i="17"/>
  <c r="H76" i="17"/>
  <c r="G76" i="17"/>
  <c r="F76" i="17"/>
  <c r="E76" i="17"/>
  <c r="D76" i="17"/>
  <c r="C76" i="17"/>
  <c r="J75" i="17"/>
  <c r="I75" i="17"/>
  <c r="H75" i="17"/>
  <c r="G75" i="17"/>
  <c r="F75" i="17"/>
  <c r="E75" i="17"/>
  <c r="D75" i="17"/>
  <c r="C75" i="17"/>
  <c r="J74" i="17"/>
  <c r="I74" i="17"/>
  <c r="H74" i="17"/>
  <c r="G74" i="17"/>
  <c r="F74" i="17"/>
  <c r="E74" i="17"/>
  <c r="D74" i="17"/>
  <c r="C74" i="17"/>
  <c r="J73" i="17"/>
  <c r="I73" i="17"/>
  <c r="H73" i="17"/>
  <c r="G73" i="17"/>
  <c r="F73" i="17"/>
  <c r="E73" i="17"/>
  <c r="D73" i="17"/>
  <c r="C73" i="17"/>
  <c r="E70" i="18"/>
  <c r="S70" i="17"/>
  <c r="E69" i="18"/>
  <c r="S69" i="17"/>
  <c r="S51" i="17"/>
  <c r="E67" i="18"/>
  <c r="S66" i="17"/>
  <c r="E66" i="18"/>
  <c r="S67" i="17"/>
  <c r="E65" i="18"/>
  <c r="S65" i="17"/>
  <c r="S64" i="17"/>
  <c r="E63" i="18"/>
  <c r="S63" i="17"/>
  <c r="E62" i="18"/>
  <c r="S61" i="17"/>
  <c r="E61" i="18"/>
  <c r="S60" i="17"/>
  <c r="E60" i="18"/>
  <c r="S58" i="17"/>
  <c r="E59" i="18"/>
  <c r="S57" i="17"/>
  <c r="E58" i="18"/>
  <c r="S56" i="17"/>
  <c r="E57" i="18"/>
  <c r="S54" i="17"/>
  <c r="S49" i="17"/>
  <c r="E55" i="18"/>
  <c r="S59" i="17"/>
  <c r="E54" i="18"/>
  <c r="S50" i="17"/>
  <c r="E53" i="18"/>
  <c r="S47" i="17"/>
  <c r="S52" i="17"/>
  <c r="E51" i="18"/>
  <c r="S68" i="17"/>
  <c r="E50" i="18"/>
  <c r="S48" i="17"/>
  <c r="E49" i="18"/>
  <c r="S46" i="17"/>
  <c r="S45" i="17"/>
  <c r="E47" i="18"/>
  <c r="S55" i="17"/>
  <c r="E46" i="18"/>
  <c r="S53" i="17"/>
  <c r="E45" i="18"/>
  <c r="S44" i="17"/>
  <c r="S43" i="17"/>
  <c r="T43" i="17"/>
  <c r="E43" i="18" s="1"/>
  <c r="S62" i="17"/>
  <c r="J37" i="17"/>
  <c r="I37" i="17"/>
  <c r="H37" i="17"/>
  <c r="G37" i="17"/>
  <c r="F37" i="17"/>
  <c r="E37" i="17"/>
  <c r="D37" i="17"/>
  <c r="C37" i="17"/>
  <c r="J36" i="17"/>
  <c r="I36" i="17"/>
  <c r="H36" i="17"/>
  <c r="G36" i="17"/>
  <c r="F36" i="17"/>
  <c r="E36" i="17"/>
  <c r="D36" i="17"/>
  <c r="C36" i="17"/>
  <c r="J35" i="17"/>
  <c r="I35" i="17"/>
  <c r="H35" i="17"/>
  <c r="G35" i="17"/>
  <c r="F35" i="17"/>
  <c r="E35" i="17"/>
  <c r="D35" i="17"/>
  <c r="C35" i="17"/>
  <c r="J34" i="17"/>
  <c r="I34" i="17"/>
  <c r="H34" i="17"/>
  <c r="G34" i="17"/>
  <c r="F34" i="17"/>
  <c r="E34" i="17"/>
  <c r="D34" i="17"/>
  <c r="C34" i="17"/>
  <c r="J33" i="17"/>
  <c r="I33" i="17"/>
  <c r="H33" i="17"/>
  <c r="G33" i="17"/>
  <c r="F33" i="17"/>
  <c r="E33" i="17"/>
  <c r="D33" i="17"/>
  <c r="C33" i="17"/>
  <c r="E30" i="18"/>
  <c r="S30" i="17"/>
  <c r="E29" i="18"/>
  <c r="S29" i="17"/>
  <c r="E28" i="18"/>
  <c r="S11" i="17"/>
  <c r="E27" i="18"/>
  <c r="S26" i="17"/>
  <c r="E26" i="18"/>
  <c r="S27" i="17"/>
  <c r="E25" i="18"/>
  <c r="S25" i="17"/>
  <c r="E24" i="18"/>
  <c r="S24" i="17"/>
  <c r="E23" i="18"/>
  <c r="S23" i="17"/>
  <c r="E22" i="18"/>
  <c r="S21" i="17"/>
  <c r="E21" i="18"/>
  <c r="S20" i="17"/>
  <c r="E20" i="18"/>
  <c r="S18" i="17"/>
  <c r="E19" i="18"/>
  <c r="S17" i="17"/>
  <c r="E18" i="18"/>
  <c r="S16" i="17"/>
  <c r="E17" i="18"/>
  <c r="S14" i="17"/>
  <c r="E16" i="18"/>
  <c r="S9" i="17"/>
  <c r="E15" i="18"/>
  <c r="S19" i="17"/>
  <c r="E14" i="18"/>
  <c r="S10" i="17"/>
  <c r="E13" i="18"/>
  <c r="S7" i="17"/>
  <c r="E12" i="18"/>
  <c r="S12" i="17"/>
  <c r="E11" i="18"/>
  <c r="S28" i="17"/>
  <c r="E10" i="18"/>
  <c r="S8" i="17"/>
  <c r="E9" i="18"/>
  <c r="S6" i="17"/>
  <c r="E8" i="18"/>
  <c r="S5" i="17"/>
  <c r="E7" i="18"/>
  <c r="S15" i="17"/>
  <c r="E6" i="18"/>
  <c r="S13" i="17"/>
  <c r="E5" i="18"/>
  <c r="S4" i="17"/>
  <c r="E4" i="18"/>
  <c r="S3" i="17"/>
  <c r="T3" i="17"/>
  <c r="E3" i="18" s="1"/>
  <c r="S22" i="17"/>
  <c r="O103" i="18" l="1"/>
  <c r="O107" i="18"/>
  <c r="O110" i="18"/>
  <c r="O113" i="18"/>
  <c r="O117" i="18"/>
  <c r="O121" i="18"/>
  <c r="O125" i="18"/>
  <c r="E112" i="18"/>
  <c r="O100" i="18"/>
  <c r="O104" i="18"/>
  <c r="O106" i="18"/>
  <c r="O108" i="18"/>
  <c r="O112" i="18"/>
  <c r="O116" i="18"/>
  <c r="O118" i="18"/>
  <c r="O120" i="18"/>
  <c r="O122" i="18"/>
  <c r="O124" i="18"/>
  <c r="O101" i="18"/>
  <c r="O105" i="18"/>
  <c r="O109" i="18"/>
  <c r="O111" i="18"/>
  <c r="O115" i="18"/>
  <c r="O119" i="18"/>
  <c r="O123" i="18"/>
  <c r="O102" i="18"/>
  <c r="O114" i="18"/>
  <c r="O55" i="18"/>
  <c r="O59" i="18"/>
  <c r="O62" i="18"/>
  <c r="O66" i="18"/>
  <c r="O70" i="18"/>
  <c r="O73" i="18"/>
  <c r="O77" i="18"/>
  <c r="O53" i="18"/>
  <c r="O54" i="18"/>
  <c r="O56" i="18"/>
  <c r="O60" i="18"/>
  <c r="O63" i="18"/>
  <c r="O65" i="18"/>
  <c r="O69" i="18"/>
  <c r="O74" i="18"/>
  <c r="O76" i="18"/>
  <c r="W44" i="17"/>
  <c r="E44" i="18"/>
  <c r="W48" i="17"/>
  <c r="E48" i="18"/>
  <c r="W52" i="17"/>
  <c r="E52" i="18"/>
  <c r="W56" i="17"/>
  <c r="E56" i="18"/>
  <c r="O68" i="18"/>
  <c r="W64" i="17"/>
  <c r="E64" i="18"/>
  <c r="W68" i="17"/>
  <c r="E68" i="18"/>
  <c r="O51" i="18"/>
  <c r="O58" i="18"/>
  <c r="O67" i="18"/>
  <c r="O72" i="18"/>
  <c r="O4" i="18"/>
  <c r="O6" i="18"/>
  <c r="O8" i="18"/>
  <c r="O10" i="18"/>
  <c r="O12" i="18"/>
  <c r="O14" i="18"/>
  <c r="O16" i="18"/>
  <c r="O18" i="18"/>
  <c r="O20" i="18"/>
  <c r="O22" i="18"/>
  <c r="O24" i="18"/>
  <c r="O26" i="18"/>
  <c r="O28" i="18"/>
  <c r="O30" i="18"/>
  <c r="O3" i="18"/>
  <c r="E32" i="18"/>
  <c r="O5" i="18"/>
  <c r="O7" i="18"/>
  <c r="O9" i="18"/>
  <c r="O11" i="18"/>
  <c r="O15" i="18"/>
  <c r="O17" i="18"/>
  <c r="O19" i="18"/>
  <c r="O21" i="18"/>
  <c r="O23" i="18"/>
  <c r="O25" i="18"/>
  <c r="O27" i="18"/>
  <c r="O29" i="18"/>
  <c r="W60" i="17"/>
  <c r="U85" i="17"/>
  <c r="U95" i="17"/>
  <c r="U99" i="17"/>
  <c r="U105" i="17"/>
  <c r="U86" i="17"/>
  <c r="U46" i="17"/>
  <c r="U45" i="17"/>
  <c r="U55" i="17"/>
  <c r="U59" i="17"/>
  <c r="U65" i="17"/>
  <c r="T74" i="17"/>
  <c r="U84" i="17"/>
  <c r="U4" i="17"/>
  <c r="U89" i="17"/>
  <c r="U91" i="17"/>
  <c r="U93" i="17"/>
  <c r="U97" i="17"/>
  <c r="U101" i="17"/>
  <c r="U103" i="17"/>
  <c r="U107" i="17"/>
  <c r="U109" i="17"/>
  <c r="U47" i="17"/>
  <c r="U51" i="17"/>
  <c r="U63" i="17"/>
  <c r="U67" i="17"/>
  <c r="T75" i="17"/>
  <c r="W43" i="17"/>
  <c r="W47" i="17"/>
  <c r="U50" i="17"/>
  <c r="W51" i="17"/>
  <c r="U54" i="17"/>
  <c r="W55" i="17"/>
  <c r="U58" i="17"/>
  <c r="W59" i="17"/>
  <c r="U62" i="17"/>
  <c r="W63" i="17"/>
  <c r="U66" i="17"/>
  <c r="W67" i="17"/>
  <c r="U70" i="17"/>
  <c r="T76" i="17"/>
  <c r="W46" i="17"/>
  <c r="U49" i="17"/>
  <c r="W50" i="17"/>
  <c r="U53" i="17"/>
  <c r="W54" i="17"/>
  <c r="U57" i="17"/>
  <c r="W58" i="17"/>
  <c r="U61" i="17"/>
  <c r="W62" i="17"/>
  <c r="W66" i="17"/>
  <c r="U69" i="17"/>
  <c r="W70" i="17"/>
  <c r="U44" i="17"/>
  <c r="W45" i="17"/>
  <c r="U48" i="17"/>
  <c r="W49" i="17"/>
  <c r="U52" i="17"/>
  <c r="W53" i="17"/>
  <c r="U56" i="17"/>
  <c r="W57" i="17"/>
  <c r="U60" i="17"/>
  <c r="W61" i="17"/>
  <c r="U64" i="17"/>
  <c r="W65" i="17"/>
  <c r="U68" i="17"/>
  <c r="W69" i="17"/>
  <c r="T73" i="17"/>
  <c r="U9" i="17"/>
  <c r="U11" i="17"/>
  <c r="U18" i="17"/>
  <c r="U20" i="17"/>
  <c r="U25" i="17"/>
  <c r="U27" i="17"/>
  <c r="T33" i="17"/>
  <c r="U6" i="17"/>
  <c r="U8" i="17"/>
  <c r="U13" i="17"/>
  <c r="U15" i="17"/>
  <c r="U22" i="17"/>
  <c r="U24" i="17"/>
  <c r="U29" i="17"/>
  <c r="T37" i="17"/>
  <c r="T36" i="17"/>
  <c r="U10" i="17"/>
  <c r="U12" i="17"/>
  <c r="U17" i="17"/>
  <c r="U19" i="17"/>
  <c r="U26" i="17"/>
  <c r="U28" i="17"/>
  <c r="T117" i="17"/>
  <c r="T113" i="17"/>
  <c r="T116" i="17"/>
  <c r="T115" i="17"/>
  <c r="U83" i="17"/>
  <c r="T114" i="17"/>
  <c r="U108" i="17"/>
  <c r="U104" i="17"/>
  <c r="U100" i="17"/>
  <c r="U96" i="17"/>
  <c r="U88" i="17"/>
  <c r="U90" i="17"/>
  <c r="U5" i="17"/>
  <c r="U7" i="17"/>
  <c r="U14" i="17"/>
  <c r="U16" i="17"/>
  <c r="U21" i="17"/>
  <c r="U23" i="17"/>
  <c r="U30" i="17"/>
  <c r="U87" i="17"/>
  <c r="U92" i="17"/>
  <c r="U94" i="17"/>
  <c r="U98" i="17"/>
  <c r="U102" i="17"/>
  <c r="U106" i="17"/>
  <c r="U110" i="17"/>
  <c r="T34" i="17"/>
  <c r="U3" i="17"/>
  <c r="T35" i="17"/>
  <c r="T77" i="17"/>
  <c r="U43" i="17"/>
  <c r="E72" i="18" l="1"/>
  <c r="O71" i="18"/>
  <c r="O64" i="18"/>
  <c r="O57" i="18"/>
  <c r="O75" i="18"/>
  <c r="O61" i="18"/>
  <c r="O52" i="18"/>
  <c r="W73" i="17"/>
  <c r="D114" i="13" l="1"/>
  <c r="D113" i="13"/>
  <c r="D74" i="13"/>
  <c r="D73" i="13"/>
  <c r="D34" i="13"/>
  <c r="D33" i="13"/>
  <c r="D114" i="16"/>
  <c r="D113" i="16"/>
  <c r="D74" i="16"/>
  <c r="D73" i="16"/>
  <c r="D34" i="16"/>
  <c r="D33" i="16"/>
  <c r="F8" i="18" l="1"/>
  <c r="P8" i="18" s="1"/>
  <c r="K12" i="13"/>
  <c r="D12" i="18" s="1"/>
  <c r="N12" i="18" s="1"/>
  <c r="K3" i="13"/>
  <c r="D3" i="18" s="1"/>
  <c r="K110" i="13"/>
  <c r="D110" i="18" s="1"/>
  <c r="N125" i="18" s="1"/>
  <c r="K109" i="13"/>
  <c r="D109" i="18" s="1"/>
  <c r="N124" i="18" s="1"/>
  <c r="K108" i="13"/>
  <c r="D108" i="18" s="1"/>
  <c r="N123" i="18" s="1"/>
  <c r="K107" i="13"/>
  <c r="D107" i="18" s="1"/>
  <c r="N122" i="18" s="1"/>
  <c r="K106" i="13"/>
  <c r="D106" i="18" s="1"/>
  <c r="N121" i="18" s="1"/>
  <c r="K105" i="13"/>
  <c r="D105" i="18" s="1"/>
  <c r="N120" i="18" s="1"/>
  <c r="K104" i="13"/>
  <c r="D104" i="18" s="1"/>
  <c r="N119" i="18" s="1"/>
  <c r="K103" i="13"/>
  <c r="D103" i="18" s="1"/>
  <c r="N118" i="18" s="1"/>
  <c r="K102" i="13"/>
  <c r="D102" i="18" s="1"/>
  <c r="N117" i="18" s="1"/>
  <c r="K101" i="13"/>
  <c r="D101" i="18" s="1"/>
  <c r="N116" i="18" s="1"/>
  <c r="K100" i="13"/>
  <c r="D100" i="18" s="1"/>
  <c r="N115" i="18" s="1"/>
  <c r="K99" i="13"/>
  <c r="D99" i="18" s="1"/>
  <c r="N114" i="18" s="1"/>
  <c r="K98" i="13"/>
  <c r="D98" i="18" s="1"/>
  <c r="N113" i="18" s="1"/>
  <c r="K97" i="13"/>
  <c r="D97" i="18" s="1"/>
  <c r="N112" i="18" s="1"/>
  <c r="K96" i="13"/>
  <c r="D96" i="18" s="1"/>
  <c r="N111" i="18" s="1"/>
  <c r="K95" i="13"/>
  <c r="D95" i="18" s="1"/>
  <c r="K94" i="13"/>
  <c r="D94" i="18" s="1"/>
  <c r="N110" i="18" s="1"/>
  <c r="K93" i="13"/>
  <c r="D93" i="18" s="1"/>
  <c r="K92" i="13"/>
  <c r="D92" i="18" s="1"/>
  <c r="N109" i="18" s="1"/>
  <c r="K91" i="13"/>
  <c r="D91" i="18" s="1"/>
  <c r="N108" i="18" s="1"/>
  <c r="K90" i="13"/>
  <c r="D90" i="18" s="1"/>
  <c r="N107" i="18" s="1"/>
  <c r="K89" i="13"/>
  <c r="D89" i="18" s="1"/>
  <c r="N106" i="18" s="1"/>
  <c r="K88" i="13"/>
  <c r="D88" i="18" s="1"/>
  <c r="N105" i="18" s="1"/>
  <c r="K87" i="13"/>
  <c r="D87" i="18" s="1"/>
  <c r="N104" i="18" s="1"/>
  <c r="K86" i="13"/>
  <c r="D86" i="18" s="1"/>
  <c r="N103" i="18" s="1"/>
  <c r="K85" i="13"/>
  <c r="D85" i="18" s="1"/>
  <c r="N102" i="18" s="1"/>
  <c r="K84" i="13"/>
  <c r="D84" i="18" s="1"/>
  <c r="N101" i="18" s="1"/>
  <c r="K83" i="13"/>
  <c r="D83" i="18" s="1"/>
  <c r="K70" i="13"/>
  <c r="D70" i="18" s="1"/>
  <c r="N77" i="18" s="1"/>
  <c r="K69" i="13"/>
  <c r="D69" i="18" s="1"/>
  <c r="N76" i="18" s="1"/>
  <c r="K68" i="13"/>
  <c r="D68" i="18" s="1"/>
  <c r="N75" i="18" s="1"/>
  <c r="K67" i="13"/>
  <c r="D67" i="18" s="1"/>
  <c r="N74" i="18" s="1"/>
  <c r="K66" i="13"/>
  <c r="D66" i="18" s="1"/>
  <c r="N73" i="18" s="1"/>
  <c r="K65" i="13"/>
  <c r="D65" i="18" s="1"/>
  <c r="N72" i="18" s="1"/>
  <c r="K64" i="13"/>
  <c r="D64" i="18" s="1"/>
  <c r="N71" i="18" s="1"/>
  <c r="K63" i="13"/>
  <c r="K62" i="13"/>
  <c r="D62" i="18" s="1"/>
  <c r="N70" i="18" s="1"/>
  <c r="K61" i="13"/>
  <c r="D61" i="18" s="1"/>
  <c r="N69" i="18" s="1"/>
  <c r="K60" i="13"/>
  <c r="D60" i="18" s="1"/>
  <c r="N68" i="18" s="1"/>
  <c r="K59" i="13"/>
  <c r="D59" i="18" s="1"/>
  <c r="N67" i="18" s="1"/>
  <c r="K58" i="13"/>
  <c r="D58" i="18" s="1"/>
  <c r="N66" i="18" s="1"/>
  <c r="K57" i="13"/>
  <c r="K56" i="13"/>
  <c r="D56" i="18" s="1"/>
  <c r="N64" i="18" s="1"/>
  <c r="K55" i="13"/>
  <c r="K54" i="13"/>
  <c r="D54" i="18" s="1"/>
  <c r="N62" i="18" s="1"/>
  <c r="K53" i="13"/>
  <c r="D53" i="18" s="1"/>
  <c r="K52" i="13"/>
  <c r="D52" i="18" s="1"/>
  <c r="N61" i="18" s="1"/>
  <c r="K51" i="13"/>
  <c r="D51" i="18" s="1"/>
  <c r="N60" i="18" s="1"/>
  <c r="K50" i="13"/>
  <c r="D50" i="18" s="1"/>
  <c r="N59" i="18" s="1"/>
  <c r="K49" i="13"/>
  <c r="D49" i="18" s="1"/>
  <c r="N58" i="18" s="1"/>
  <c r="K48" i="13"/>
  <c r="D48" i="18" s="1"/>
  <c r="N57" i="18" s="1"/>
  <c r="K47" i="13"/>
  <c r="K46" i="13"/>
  <c r="D46" i="18" s="1"/>
  <c r="N55" i="18" s="1"/>
  <c r="K45" i="13"/>
  <c r="D45" i="18" s="1"/>
  <c r="K44" i="13"/>
  <c r="D44" i="18" s="1"/>
  <c r="N52" i="18" s="1"/>
  <c r="K43" i="13"/>
  <c r="D43" i="18" s="1"/>
  <c r="K30" i="13"/>
  <c r="K29" i="13"/>
  <c r="D29" i="18" s="1"/>
  <c r="N29" i="18" s="1"/>
  <c r="K28" i="13"/>
  <c r="D28" i="18" s="1"/>
  <c r="N28" i="18" s="1"/>
  <c r="K27" i="13"/>
  <c r="D27" i="18" s="1"/>
  <c r="N27" i="18" s="1"/>
  <c r="K26" i="13"/>
  <c r="D26" i="18" s="1"/>
  <c r="N26" i="18" s="1"/>
  <c r="K25" i="13"/>
  <c r="D25" i="18" s="1"/>
  <c r="N25" i="18" s="1"/>
  <c r="K24" i="13"/>
  <c r="D24" i="18" s="1"/>
  <c r="N24" i="18" s="1"/>
  <c r="K23" i="13"/>
  <c r="D23" i="18" s="1"/>
  <c r="N23" i="18" s="1"/>
  <c r="K22" i="13"/>
  <c r="D22" i="18" s="1"/>
  <c r="N22" i="18" s="1"/>
  <c r="K21" i="13"/>
  <c r="D21" i="18" s="1"/>
  <c r="N21" i="18" s="1"/>
  <c r="K20" i="13"/>
  <c r="D20" i="18" s="1"/>
  <c r="N20" i="18" s="1"/>
  <c r="K19" i="13"/>
  <c r="D19" i="18" s="1"/>
  <c r="N19" i="18" s="1"/>
  <c r="K18" i="13"/>
  <c r="D18" i="18" s="1"/>
  <c r="N18" i="18" s="1"/>
  <c r="K17" i="13"/>
  <c r="D17" i="18" s="1"/>
  <c r="N17" i="18" s="1"/>
  <c r="K16" i="13"/>
  <c r="D16" i="18" s="1"/>
  <c r="N16" i="18" s="1"/>
  <c r="K15" i="13"/>
  <c r="D15" i="18" s="1"/>
  <c r="N15" i="18" s="1"/>
  <c r="K14" i="13"/>
  <c r="D14" i="18" s="1"/>
  <c r="N14" i="18" s="1"/>
  <c r="K13" i="13"/>
  <c r="D13" i="18" s="1"/>
  <c r="K11" i="13"/>
  <c r="D11" i="18" s="1"/>
  <c r="N11" i="18" s="1"/>
  <c r="K10" i="13"/>
  <c r="D10" i="18" s="1"/>
  <c r="N10" i="18" s="1"/>
  <c r="K9" i="13"/>
  <c r="D9" i="18" s="1"/>
  <c r="N9" i="18" s="1"/>
  <c r="K8" i="13"/>
  <c r="D8" i="18" s="1"/>
  <c r="N8" i="18" s="1"/>
  <c r="K7" i="13"/>
  <c r="D7" i="18" s="1"/>
  <c r="N7" i="18" s="1"/>
  <c r="K6" i="13"/>
  <c r="D6" i="18" s="1"/>
  <c r="N6" i="18" s="1"/>
  <c r="K5" i="13"/>
  <c r="D5" i="18" s="1"/>
  <c r="N5" i="18" s="1"/>
  <c r="K4" i="13"/>
  <c r="D4" i="18" s="1"/>
  <c r="N4" i="18" s="1"/>
  <c r="P3" i="16"/>
  <c r="F3" i="18" s="1"/>
  <c r="F110" i="18"/>
  <c r="P125" i="18" s="1"/>
  <c r="F109" i="18"/>
  <c r="P124" i="18" s="1"/>
  <c r="F108" i="18"/>
  <c r="P123" i="18" s="1"/>
  <c r="F107" i="18"/>
  <c r="P122" i="18" s="1"/>
  <c r="F106" i="18"/>
  <c r="P121" i="18" s="1"/>
  <c r="F105" i="18"/>
  <c r="P120" i="18" s="1"/>
  <c r="F104" i="18"/>
  <c r="P119" i="18" s="1"/>
  <c r="F103" i="18"/>
  <c r="P118" i="18" s="1"/>
  <c r="F102" i="18"/>
  <c r="P117" i="18" s="1"/>
  <c r="F101" i="18"/>
  <c r="P116" i="18" s="1"/>
  <c r="F100" i="18"/>
  <c r="P115" i="18" s="1"/>
  <c r="F99" i="18"/>
  <c r="P114" i="18" s="1"/>
  <c r="F98" i="18"/>
  <c r="P113" i="18" s="1"/>
  <c r="F97" i="18"/>
  <c r="P112" i="18" s="1"/>
  <c r="F96" i="18"/>
  <c r="P111" i="18" s="1"/>
  <c r="F95" i="18"/>
  <c r="F94" i="18"/>
  <c r="P110" i="18" s="1"/>
  <c r="F93" i="18"/>
  <c r="F92" i="18"/>
  <c r="P109" i="18" s="1"/>
  <c r="F91" i="18"/>
  <c r="P108" i="18" s="1"/>
  <c r="F90" i="18"/>
  <c r="P107" i="18" s="1"/>
  <c r="F89" i="18"/>
  <c r="P106" i="18" s="1"/>
  <c r="F88" i="18"/>
  <c r="P105" i="18" s="1"/>
  <c r="F87" i="18"/>
  <c r="P104" i="18" s="1"/>
  <c r="F86" i="18"/>
  <c r="P103" i="18" s="1"/>
  <c r="F85" i="18"/>
  <c r="P102" i="18" s="1"/>
  <c r="F84" i="18"/>
  <c r="P101" i="18" s="1"/>
  <c r="P83" i="16"/>
  <c r="F70" i="18"/>
  <c r="P77" i="18" s="1"/>
  <c r="F69" i="18"/>
  <c r="P76" i="18" s="1"/>
  <c r="F68" i="18"/>
  <c r="P75" i="18" s="1"/>
  <c r="F67" i="18"/>
  <c r="P74" i="18" s="1"/>
  <c r="F66" i="18"/>
  <c r="P73" i="18" s="1"/>
  <c r="F65" i="18"/>
  <c r="P72" i="18" s="1"/>
  <c r="F64" i="18"/>
  <c r="P71" i="18" s="1"/>
  <c r="F63" i="18"/>
  <c r="F62" i="18"/>
  <c r="P70" i="18" s="1"/>
  <c r="F60" i="18"/>
  <c r="F59" i="18"/>
  <c r="P67" i="18" s="1"/>
  <c r="F58" i="18"/>
  <c r="P66" i="18" s="1"/>
  <c r="F57" i="18"/>
  <c r="P65" i="18" s="1"/>
  <c r="F56" i="18"/>
  <c r="P64" i="18" s="1"/>
  <c r="F55" i="18"/>
  <c r="P63" i="18" s="1"/>
  <c r="F54" i="18"/>
  <c r="P62" i="18" s="1"/>
  <c r="F52" i="18"/>
  <c r="P61" i="18" s="1"/>
  <c r="F51" i="18"/>
  <c r="P60" i="18" s="1"/>
  <c r="F50" i="18"/>
  <c r="P59" i="18" s="1"/>
  <c r="F49" i="18"/>
  <c r="P58" i="18" s="1"/>
  <c r="F48" i="18"/>
  <c r="P57" i="18" s="1"/>
  <c r="F47" i="18"/>
  <c r="P56" i="18" s="1"/>
  <c r="F46" i="18"/>
  <c r="P55" i="18" s="1"/>
  <c r="F45" i="18"/>
  <c r="F44" i="18"/>
  <c r="P52" i="18" s="1"/>
  <c r="P43" i="16"/>
  <c r="F43" i="18" s="1"/>
  <c r="F30" i="18"/>
  <c r="P30" i="18" s="1"/>
  <c r="F29" i="18"/>
  <c r="P29" i="18" s="1"/>
  <c r="F28" i="18"/>
  <c r="P28" i="18" s="1"/>
  <c r="F27" i="18"/>
  <c r="P27" i="18" s="1"/>
  <c r="F26" i="18"/>
  <c r="P26" i="18" s="1"/>
  <c r="F25" i="18"/>
  <c r="P25" i="18" s="1"/>
  <c r="F24" i="18"/>
  <c r="P24" i="18" s="1"/>
  <c r="F23" i="18"/>
  <c r="P23" i="18" s="1"/>
  <c r="F22" i="18"/>
  <c r="P22" i="18" s="1"/>
  <c r="F21" i="18"/>
  <c r="P21" i="18" s="1"/>
  <c r="F20" i="18"/>
  <c r="F19" i="18"/>
  <c r="P19" i="18" s="1"/>
  <c r="F18" i="18"/>
  <c r="P18" i="18" s="1"/>
  <c r="F17" i="18"/>
  <c r="P17" i="18" s="1"/>
  <c r="F16" i="18"/>
  <c r="P16" i="18" s="1"/>
  <c r="F15" i="18"/>
  <c r="P15" i="18" s="1"/>
  <c r="F14" i="18"/>
  <c r="P14" i="18" s="1"/>
  <c r="F13" i="18"/>
  <c r="F12" i="18"/>
  <c r="P12" i="18" s="1"/>
  <c r="F11" i="18"/>
  <c r="P11" i="18" s="1"/>
  <c r="F10" i="18"/>
  <c r="P10" i="18" s="1"/>
  <c r="F9" i="18"/>
  <c r="P9" i="18" s="1"/>
  <c r="F7" i="18"/>
  <c r="P7" i="18" s="1"/>
  <c r="F6" i="18"/>
  <c r="P6" i="18" s="1"/>
  <c r="F5" i="18"/>
  <c r="P5" i="18" s="1"/>
  <c r="F4" i="18"/>
  <c r="P4" i="18" s="1"/>
  <c r="F83" i="18" l="1"/>
  <c r="P117" i="16"/>
  <c r="P113" i="16"/>
  <c r="P115" i="16"/>
  <c r="P114" i="16"/>
  <c r="P116" i="16"/>
  <c r="P20" i="18"/>
  <c r="P68" i="18"/>
  <c r="N54" i="18"/>
  <c r="N53" i="18"/>
  <c r="N45" i="13"/>
  <c r="N3" i="18"/>
  <c r="D32" i="18"/>
  <c r="P51" i="18"/>
  <c r="P3" i="18"/>
  <c r="F32" i="18"/>
  <c r="N47" i="13"/>
  <c r="D47" i="18"/>
  <c r="N56" i="18" s="1"/>
  <c r="N55" i="13"/>
  <c r="D55" i="18"/>
  <c r="N63" i="18" s="1"/>
  <c r="N63" i="13"/>
  <c r="D63" i="18"/>
  <c r="N100" i="18"/>
  <c r="D112" i="18"/>
  <c r="N51" i="18"/>
  <c r="F112" i="18"/>
  <c r="P100" i="18"/>
  <c r="P54" i="18"/>
  <c r="P53" i="18"/>
  <c r="S53" i="16"/>
  <c r="F53" i="18"/>
  <c r="S61" i="16"/>
  <c r="F61" i="18"/>
  <c r="P69" i="18" s="1"/>
  <c r="N57" i="13"/>
  <c r="D57" i="18"/>
  <c r="N65" i="18" s="1"/>
  <c r="L19" i="13"/>
  <c r="L27" i="13"/>
  <c r="L11" i="13"/>
  <c r="K117" i="13"/>
  <c r="L107" i="13"/>
  <c r="L3" i="13"/>
  <c r="L13" i="13"/>
  <c r="L21" i="13"/>
  <c r="L25" i="13"/>
  <c r="L29" i="13"/>
  <c r="L15" i="13"/>
  <c r="L23" i="13"/>
  <c r="L58" i="13"/>
  <c r="L12" i="13"/>
  <c r="L91" i="13"/>
  <c r="L5" i="13"/>
  <c r="L9" i="13"/>
  <c r="L65" i="13"/>
  <c r="Q86" i="16"/>
  <c r="Q94" i="16"/>
  <c r="Q102" i="16"/>
  <c r="Q110" i="16"/>
  <c r="Q15" i="16"/>
  <c r="Q23" i="16"/>
  <c r="Q14" i="16"/>
  <c r="Q17" i="16"/>
  <c r="Q25" i="16"/>
  <c r="Q16" i="16"/>
  <c r="Q9" i="16"/>
  <c r="Q4" i="16"/>
  <c r="Q12" i="16"/>
  <c r="Q7" i="16"/>
  <c r="Q19" i="16"/>
  <c r="Q27" i="16"/>
  <c r="P34" i="16"/>
  <c r="Q13" i="16"/>
  <c r="Q21" i="16"/>
  <c r="Q29" i="16"/>
  <c r="L17" i="13"/>
  <c r="Q5" i="16"/>
  <c r="Q10" i="16"/>
  <c r="Q47" i="16"/>
  <c r="Q85" i="16"/>
  <c r="Q93" i="16"/>
  <c r="Q101" i="16"/>
  <c r="Q109" i="16"/>
  <c r="L6" i="13"/>
  <c r="L22" i="13"/>
  <c r="L45" i="13"/>
  <c r="N51" i="13"/>
  <c r="L70" i="13"/>
  <c r="N50" i="13"/>
  <c r="N58" i="13"/>
  <c r="N66" i="13"/>
  <c r="P35" i="16"/>
  <c r="Q11" i="16"/>
  <c r="Q49" i="16"/>
  <c r="Q55" i="16"/>
  <c r="Q87" i="16"/>
  <c r="Q95" i="16"/>
  <c r="Q103" i="16"/>
  <c r="L7" i="13"/>
  <c r="L18" i="13"/>
  <c r="L46" i="13"/>
  <c r="L53" i="13"/>
  <c r="N59" i="13"/>
  <c r="N65" i="13"/>
  <c r="K116" i="13"/>
  <c r="L92" i="13"/>
  <c r="N60" i="13"/>
  <c r="L108" i="13"/>
  <c r="P77" i="16"/>
  <c r="S49" i="16"/>
  <c r="Q69" i="16"/>
  <c r="Q88" i="16"/>
  <c r="Q96" i="16"/>
  <c r="Q104" i="16"/>
  <c r="K36" i="13"/>
  <c r="L8" i="13"/>
  <c r="L24" i="13"/>
  <c r="N53" i="13"/>
  <c r="L66" i="13"/>
  <c r="L85" i="13"/>
  <c r="L93" i="13"/>
  <c r="L101" i="13"/>
  <c r="L109" i="13"/>
  <c r="Q3" i="16"/>
  <c r="Q30" i="16"/>
  <c r="Q8" i="16"/>
  <c r="Q57" i="16"/>
  <c r="Q63" i="16"/>
  <c r="S69" i="16"/>
  <c r="Q89" i="16"/>
  <c r="Q97" i="16"/>
  <c r="Q105" i="16"/>
  <c r="L14" i="13"/>
  <c r="L30" i="13"/>
  <c r="L54" i="13"/>
  <c r="L61" i="13"/>
  <c r="N67" i="13"/>
  <c r="L86" i="13"/>
  <c r="N54" i="13"/>
  <c r="N62" i="13"/>
  <c r="N70" i="13"/>
  <c r="Q6" i="16"/>
  <c r="Q67" i="16"/>
  <c r="Q45" i="16"/>
  <c r="Q51" i="16"/>
  <c r="S57" i="16"/>
  <c r="Q90" i="16"/>
  <c r="Q98" i="16"/>
  <c r="Q106" i="16"/>
  <c r="L4" i="13"/>
  <c r="L20" i="13"/>
  <c r="K34" i="13"/>
  <c r="L49" i="13"/>
  <c r="N61" i="13"/>
  <c r="L87" i="13"/>
  <c r="L95" i="13"/>
  <c r="L103" i="13"/>
  <c r="Q61" i="16"/>
  <c r="L28" i="13"/>
  <c r="L99" i="13"/>
  <c r="S45" i="16"/>
  <c r="Q65" i="16"/>
  <c r="Q83" i="16"/>
  <c r="Q91" i="16"/>
  <c r="Q99" i="16"/>
  <c r="Q107" i="16"/>
  <c r="L10" i="13"/>
  <c r="L26" i="13"/>
  <c r="K74" i="13"/>
  <c r="N49" i="13"/>
  <c r="L62" i="13"/>
  <c r="L69" i="13"/>
  <c r="N48" i="13"/>
  <c r="L96" i="13"/>
  <c r="N64" i="13"/>
  <c r="Q53" i="16"/>
  <c r="Q59" i="16"/>
  <c r="S65" i="16"/>
  <c r="Q84" i="16"/>
  <c r="Q92" i="16"/>
  <c r="Q100" i="16"/>
  <c r="Q108" i="16"/>
  <c r="L16" i="13"/>
  <c r="L50" i="13"/>
  <c r="L57" i="13"/>
  <c r="N69" i="13"/>
  <c r="L89" i="13"/>
  <c r="L97" i="13"/>
  <c r="L105" i="13"/>
  <c r="L44" i="13"/>
  <c r="L48" i="13"/>
  <c r="L60" i="13"/>
  <c r="L64" i="13"/>
  <c r="K76" i="13"/>
  <c r="K35" i="13"/>
  <c r="L43" i="13"/>
  <c r="N44" i="13"/>
  <c r="L51" i="13"/>
  <c r="N52" i="13"/>
  <c r="L55" i="13"/>
  <c r="N56" i="13"/>
  <c r="L67" i="13"/>
  <c r="N68" i="13"/>
  <c r="L84" i="13"/>
  <c r="L88" i="13"/>
  <c r="L90" i="13"/>
  <c r="L94" i="13"/>
  <c r="L98" i="13"/>
  <c r="L100" i="13"/>
  <c r="L102" i="13"/>
  <c r="L104" i="13"/>
  <c r="L106" i="13"/>
  <c r="L110" i="13"/>
  <c r="K33" i="13"/>
  <c r="K37" i="13"/>
  <c r="N46" i="13"/>
  <c r="K75" i="13"/>
  <c r="L83" i="13"/>
  <c r="K114" i="13"/>
  <c r="L52" i="13"/>
  <c r="L56" i="13"/>
  <c r="L68" i="13"/>
  <c r="K73" i="13"/>
  <c r="K115" i="13"/>
  <c r="L47" i="13"/>
  <c r="L59" i="13"/>
  <c r="L63" i="13"/>
  <c r="K77" i="13"/>
  <c r="N43" i="13"/>
  <c r="K113" i="13"/>
  <c r="N73" i="13" s="1"/>
  <c r="Q56" i="16"/>
  <c r="Q60" i="16"/>
  <c r="Q22" i="16"/>
  <c r="Q28" i="16"/>
  <c r="P36" i="16"/>
  <c r="S43" i="16"/>
  <c r="Q50" i="16"/>
  <c r="S51" i="16"/>
  <c r="Q54" i="16"/>
  <c r="Q58" i="16"/>
  <c r="S59" i="16"/>
  <c r="Q62" i="16"/>
  <c r="S63" i="16"/>
  <c r="Q66" i="16"/>
  <c r="S67" i="16"/>
  <c r="Q70" i="16"/>
  <c r="P74" i="16"/>
  <c r="Q44" i="16"/>
  <c r="Q48" i="16"/>
  <c r="P73" i="16"/>
  <c r="S73" i="16" s="1"/>
  <c r="P76" i="16"/>
  <c r="Q18" i="16"/>
  <c r="Q20" i="16"/>
  <c r="Q24" i="16"/>
  <c r="Q26" i="16"/>
  <c r="Q46" i="16"/>
  <c r="S47" i="16"/>
  <c r="S55" i="16"/>
  <c r="P33" i="16"/>
  <c r="P37" i="16"/>
  <c r="S46" i="16"/>
  <c r="S50" i="16"/>
  <c r="S54" i="16"/>
  <c r="S58" i="16"/>
  <c r="S62" i="16"/>
  <c r="S66" i="16"/>
  <c r="S70" i="16"/>
  <c r="P75" i="16"/>
  <c r="Q52" i="16"/>
  <c r="Q64" i="16"/>
  <c r="Q68" i="16"/>
  <c r="Q43" i="16"/>
  <c r="S44" i="16"/>
  <c r="S48" i="16"/>
  <c r="S52" i="16"/>
  <c r="S56" i="16"/>
  <c r="S60" i="16"/>
  <c r="S64" i="16"/>
  <c r="S68" i="16"/>
  <c r="F72" i="18" l="1"/>
  <c r="D72" i="18"/>
  <c r="F33" i="12"/>
  <c r="F34" i="12"/>
  <c r="F35" i="12"/>
  <c r="F36" i="12"/>
  <c r="F37" i="12"/>
  <c r="F73" i="12"/>
  <c r="F74" i="12"/>
  <c r="F75" i="12"/>
  <c r="F76" i="12"/>
  <c r="F77" i="12"/>
  <c r="C34" i="12" l="1"/>
  <c r="C33" i="12"/>
  <c r="C33" i="13" l="1"/>
  <c r="O93" i="16" l="1"/>
  <c r="O70" i="16"/>
  <c r="O53" i="16"/>
  <c r="O13" i="16"/>
  <c r="K93" i="12"/>
  <c r="C93" i="18" s="1"/>
  <c r="K93" i="18" s="1"/>
  <c r="K53" i="12"/>
  <c r="C53" i="18" s="1"/>
  <c r="K53" i="18" s="1"/>
  <c r="K13" i="12"/>
  <c r="C13" i="18" s="1"/>
  <c r="K13" i="18" s="1"/>
  <c r="W53" i="18" l="1"/>
  <c r="N53" i="12"/>
  <c r="H77" i="16"/>
  <c r="G77" i="16"/>
  <c r="F77" i="16"/>
  <c r="E77" i="16"/>
  <c r="D77" i="16"/>
  <c r="C77" i="16"/>
  <c r="H76" i="16"/>
  <c r="G76" i="16"/>
  <c r="F76" i="16"/>
  <c r="E76" i="16"/>
  <c r="D76" i="16"/>
  <c r="C76" i="16"/>
  <c r="H75" i="16"/>
  <c r="G75" i="16"/>
  <c r="F75" i="16"/>
  <c r="E75" i="16"/>
  <c r="D75" i="16"/>
  <c r="C75" i="16"/>
  <c r="H74" i="16"/>
  <c r="G74" i="16"/>
  <c r="F74" i="16"/>
  <c r="E74" i="16"/>
  <c r="C74" i="16"/>
  <c r="H73" i="16"/>
  <c r="G73" i="16"/>
  <c r="F73" i="16"/>
  <c r="E73" i="16"/>
  <c r="C73" i="16"/>
  <c r="F117" i="12" l="1"/>
  <c r="E117" i="12"/>
  <c r="D117" i="12"/>
  <c r="C117" i="12"/>
  <c r="F116" i="12"/>
  <c r="E116" i="12"/>
  <c r="D116" i="12"/>
  <c r="C116" i="12"/>
  <c r="F115" i="12"/>
  <c r="E115" i="12"/>
  <c r="D115" i="12"/>
  <c r="C115" i="12"/>
  <c r="F114" i="12"/>
  <c r="E114" i="12"/>
  <c r="D114" i="12"/>
  <c r="C114" i="12"/>
  <c r="F113" i="12"/>
  <c r="E113" i="12"/>
  <c r="D113" i="12"/>
  <c r="C113" i="12"/>
  <c r="K110" i="12"/>
  <c r="C110" i="18" s="1"/>
  <c r="K110" i="18" s="1"/>
  <c r="K109" i="12"/>
  <c r="C109" i="18" s="1"/>
  <c r="K109" i="18" s="1"/>
  <c r="K108" i="12"/>
  <c r="C108" i="18" s="1"/>
  <c r="K108" i="18" s="1"/>
  <c r="K107" i="12"/>
  <c r="C107" i="18" s="1"/>
  <c r="K107" i="18" s="1"/>
  <c r="K106" i="12"/>
  <c r="C106" i="18" s="1"/>
  <c r="K106" i="18" s="1"/>
  <c r="K105" i="12"/>
  <c r="C105" i="18" s="1"/>
  <c r="K105" i="18" s="1"/>
  <c r="K104" i="12"/>
  <c r="C104" i="18" s="1"/>
  <c r="K104" i="18" s="1"/>
  <c r="K103" i="12"/>
  <c r="C103" i="18" s="1"/>
  <c r="K103" i="18" s="1"/>
  <c r="K102" i="12"/>
  <c r="C102" i="18" s="1"/>
  <c r="K102" i="18" s="1"/>
  <c r="K101" i="12"/>
  <c r="C101" i="18" s="1"/>
  <c r="K101" i="18" s="1"/>
  <c r="K100" i="12"/>
  <c r="C100" i="18" s="1"/>
  <c r="K100" i="18" s="1"/>
  <c r="K99" i="12"/>
  <c r="C99" i="18" s="1"/>
  <c r="K99" i="18" s="1"/>
  <c r="K98" i="12"/>
  <c r="C98" i="18" s="1"/>
  <c r="K98" i="18" s="1"/>
  <c r="K97" i="12"/>
  <c r="C97" i="18" s="1"/>
  <c r="K97" i="18" s="1"/>
  <c r="K96" i="12"/>
  <c r="C96" i="18" s="1"/>
  <c r="K96" i="18" s="1"/>
  <c r="K95" i="12"/>
  <c r="C95" i="18" s="1"/>
  <c r="K95" i="18" s="1"/>
  <c r="K94" i="12"/>
  <c r="C94" i="18" s="1"/>
  <c r="K94" i="18" s="1"/>
  <c r="K92" i="12"/>
  <c r="C92" i="18" s="1"/>
  <c r="K92" i="18" s="1"/>
  <c r="K91" i="12"/>
  <c r="C91" i="18" s="1"/>
  <c r="K91" i="18" s="1"/>
  <c r="K90" i="12"/>
  <c r="C90" i="18" s="1"/>
  <c r="K90" i="18" s="1"/>
  <c r="K89" i="12"/>
  <c r="C89" i="18" s="1"/>
  <c r="K89" i="18" s="1"/>
  <c r="K88" i="12"/>
  <c r="C88" i="18" s="1"/>
  <c r="K88" i="18" s="1"/>
  <c r="K87" i="12"/>
  <c r="C87" i="18" s="1"/>
  <c r="K87" i="18" s="1"/>
  <c r="K86" i="12"/>
  <c r="C86" i="18" s="1"/>
  <c r="K86" i="18" s="1"/>
  <c r="K85" i="12"/>
  <c r="C85" i="18" s="1"/>
  <c r="K85" i="18" s="1"/>
  <c r="K84" i="12"/>
  <c r="C84" i="18" s="1"/>
  <c r="K84" i="18" s="1"/>
  <c r="K83" i="12"/>
  <c r="C83" i="18" s="1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K70" i="12"/>
  <c r="C70" i="18" s="1"/>
  <c r="K70" i="18" s="1"/>
  <c r="K69" i="12"/>
  <c r="C69" i="18" s="1"/>
  <c r="K69" i="18" s="1"/>
  <c r="K68" i="12"/>
  <c r="C68" i="18" s="1"/>
  <c r="K68" i="18" s="1"/>
  <c r="K67" i="12"/>
  <c r="C67" i="18" s="1"/>
  <c r="K67" i="18" s="1"/>
  <c r="K66" i="12"/>
  <c r="C66" i="18" s="1"/>
  <c r="K66" i="18" s="1"/>
  <c r="K65" i="12"/>
  <c r="C65" i="18" s="1"/>
  <c r="K65" i="18" s="1"/>
  <c r="K64" i="12"/>
  <c r="C64" i="18" s="1"/>
  <c r="K64" i="18" s="1"/>
  <c r="K63" i="12"/>
  <c r="C63" i="18" s="1"/>
  <c r="K63" i="18" s="1"/>
  <c r="K62" i="12"/>
  <c r="C62" i="18" s="1"/>
  <c r="K62" i="18" s="1"/>
  <c r="K61" i="12"/>
  <c r="C61" i="18" s="1"/>
  <c r="K61" i="18" s="1"/>
  <c r="K60" i="12"/>
  <c r="C60" i="18" s="1"/>
  <c r="K60" i="18" s="1"/>
  <c r="K59" i="12"/>
  <c r="C59" i="18" s="1"/>
  <c r="K59" i="18" s="1"/>
  <c r="K58" i="12"/>
  <c r="C58" i="18" s="1"/>
  <c r="K58" i="18" s="1"/>
  <c r="K57" i="12"/>
  <c r="C57" i="18" s="1"/>
  <c r="K57" i="18" s="1"/>
  <c r="K56" i="12"/>
  <c r="C56" i="18" s="1"/>
  <c r="K56" i="18" s="1"/>
  <c r="K55" i="12"/>
  <c r="C55" i="18" s="1"/>
  <c r="K55" i="18" s="1"/>
  <c r="K54" i="12"/>
  <c r="C54" i="18" s="1"/>
  <c r="K54" i="18" s="1"/>
  <c r="K52" i="12"/>
  <c r="C52" i="18" s="1"/>
  <c r="K52" i="18" s="1"/>
  <c r="K51" i="12"/>
  <c r="C51" i="18" s="1"/>
  <c r="K51" i="18" s="1"/>
  <c r="K50" i="12"/>
  <c r="C50" i="18" s="1"/>
  <c r="K50" i="18" s="1"/>
  <c r="K49" i="12"/>
  <c r="C49" i="18" s="1"/>
  <c r="K49" i="18" s="1"/>
  <c r="K48" i="12"/>
  <c r="C48" i="18" s="1"/>
  <c r="K48" i="18" s="1"/>
  <c r="K47" i="12"/>
  <c r="C47" i="18" s="1"/>
  <c r="K47" i="18" s="1"/>
  <c r="K46" i="12"/>
  <c r="C46" i="18" s="1"/>
  <c r="K46" i="18" s="1"/>
  <c r="K45" i="12"/>
  <c r="C45" i="18" s="1"/>
  <c r="K45" i="18" s="1"/>
  <c r="K44" i="12"/>
  <c r="C44" i="18" s="1"/>
  <c r="K44" i="18" s="1"/>
  <c r="K43" i="12"/>
  <c r="C43" i="18" s="1"/>
  <c r="E37" i="12"/>
  <c r="D37" i="12"/>
  <c r="C37" i="12"/>
  <c r="E36" i="12"/>
  <c r="D36" i="12"/>
  <c r="C36" i="12"/>
  <c r="E35" i="12"/>
  <c r="D35" i="12"/>
  <c r="C35" i="12"/>
  <c r="E34" i="12"/>
  <c r="D34" i="12"/>
  <c r="E33" i="12"/>
  <c r="D33" i="12"/>
  <c r="K30" i="12"/>
  <c r="C30" i="18" s="1"/>
  <c r="K30" i="18" s="1"/>
  <c r="K29" i="12"/>
  <c r="C29" i="18" s="1"/>
  <c r="K29" i="18" s="1"/>
  <c r="K28" i="12"/>
  <c r="C28" i="18" s="1"/>
  <c r="K28" i="18" s="1"/>
  <c r="K27" i="12"/>
  <c r="C27" i="18" s="1"/>
  <c r="K27" i="18" s="1"/>
  <c r="K26" i="12"/>
  <c r="C26" i="18" s="1"/>
  <c r="K26" i="18" s="1"/>
  <c r="K25" i="12"/>
  <c r="C25" i="18" s="1"/>
  <c r="K25" i="18" s="1"/>
  <c r="K24" i="12"/>
  <c r="C24" i="18" s="1"/>
  <c r="K24" i="18" s="1"/>
  <c r="K23" i="12"/>
  <c r="C23" i="18" s="1"/>
  <c r="K23" i="18" s="1"/>
  <c r="K22" i="12"/>
  <c r="C22" i="18" s="1"/>
  <c r="K22" i="18" s="1"/>
  <c r="K21" i="12"/>
  <c r="C21" i="18" s="1"/>
  <c r="K21" i="18" s="1"/>
  <c r="K20" i="12"/>
  <c r="C20" i="18" s="1"/>
  <c r="K20" i="18" s="1"/>
  <c r="K19" i="12"/>
  <c r="C19" i="18" s="1"/>
  <c r="K19" i="18" s="1"/>
  <c r="K18" i="12"/>
  <c r="C18" i="18" s="1"/>
  <c r="K18" i="18" s="1"/>
  <c r="K17" i="12"/>
  <c r="C17" i="18" s="1"/>
  <c r="K17" i="18" s="1"/>
  <c r="K16" i="12"/>
  <c r="C16" i="18" s="1"/>
  <c r="K16" i="18" s="1"/>
  <c r="K15" i="12"/>
  <c r="C15" i="18" s="1"/>
  <c r="K15" i="18" s="1"/>
  <c r="K14" i="12"/>
  <c r="C14" i="18" s="1"/>
  <c r="K14" i="18" s="1"/>
  <c r="K12" i="12"/>
  <c r="C12" i="18" s="1"/>
  <c r="K12" i="18" s="1"/>
  <c r="K11" i="12"/>
  <c r="C11" i="18" s="1"/>
  <c r="K11" i="18" s="1"/>
  <c r="K10" i="12"/>
  <c r="C10" i="18" s="1"/>
  <c r="K10" i="18" s="1"/>
  <c r="K9" i="12"/>
  <c r="C9" i="18" s="1"/>
  <c r="K9" i="18" s="1"/>
  <c r="K8" i="12"/>
  <c r="C8" i="18" s="1"/>
  <c r="K8" i="18" s="1"/>
  <c r="K7" i="12"/>
  <c r="C7" i="18" s="1"/>
  <c r="K7" i="18" s="1"/>
  <c r="K6" i="12"/>
  <c r="C6" i="18" s="1"/>
  <c r="K6" i="18" s="1"/>
  <c r="K5" i="12"/>
  <c r="C5" i="18" s="1"/>
  <c r="K5" i="18" s="1"/>
  <c r="K4" i="12"/>
  <c r="C4" i="18" s="1"/>
  <c r="K4" i="18" s="1"/>
  <c r="K3" i="12"/>
  <c r="C3" i="18" s="1"/>
  <c r="M21" i="18" l="1"/>
  <c r="M76" i="18"/>
  <c r="M107" i="18"/>
  <c r="M114" i="18"/>
  <c r="M122" i="18"/>
  <c r="M5" i="18"/>
  <c r="M14" i="18"/>
  <c r="M22" i="18"/>
  <c r="M30" i="18"/>
  <c r="M54" i="18"/>
  <c r="M53" i="18"/>
  <c r="M62" i="18"/>
  <c r="M70" i="18"/>
  <c r="M77" i="18"/>
  <c r="C112" i="18"/>
  <c r="M100" i="18"/>
  <c r="K83" i="18"/>
  <c r="M108" i="18"/>
  <c r="M115" i="18"/>
  <c r="M123" i="18"/>
  <c r="M12" i="18"/>
  <c r="M124" i="18"/>
  <c r="M24" i="18"/>
  <c r="M29" i="18"/>
  <c r="M101" i="18"/>
  <c r="M56" i="18"/>
  <c r="M102" i="18"/>
  <c r="M17" i="18"/>
  <c r="M25" i="18"/>
  <c r="M57" i="18"/>
  <c r="M65" i="18"/>
  <c r="M72" i="18"/>
  <c r="M103" i="18"/>
  <c r="M118" i="18"/>
  <c r="M61" i="18"/>
  <c r="M6" i="18"/>
  <c r="M55" i="18"/>
  <c r="M109" i="18"/>
  <c r="M7" i="18"/>
  <c r="M117" i="18"/>
  <c r="M8" i="18"/>
  <c r="M18" i="18"/>
  <c r="M26" i="18"/>
  <c r="M58" i="18"/>
  <c r="M66" i="18"/>
  <c r="M73" i="18"/>
  <c r="M104" i="18"/>
  <c r="M111" i="18"/>
  <c r="M119" i="18"/>
  <c r="M69" i="18"/>
  <c r="M15" i="18"/>
  <c r="M116" i="18"/>
  <c r="M16" i="18"/>
  <c r="M64" i="18"/>
  <c r="M110" i="18"/>
  <c r="M10" i="18"/>
  <c r="M19" i="18"/>
  <c r="M27" i="18"/>
  <c r="M59" i="18"/>
  <c r="M67" i="18"/>
  <c r="M74" i="18"/>
  <c r="M105" i="18"/>
  <c r="M112" i="18"/>
  <c r="M120" i="18"/>
  <c r="M4" i="18"/>
  <c r="M52" i="18"/>
  <c r="M23" i="18"/>
  <c r="M63" i="18"/>
  <c r="W55" i="18"/>
  <c r="M71" i="18"/>
  <c r="M125" i="18"/>
  <c r="M9" i="18"/>
  <c r="M3" i="18"/>
  <c r="C32" i="18"/>
  <c r="K3" i="18"/>
  <c r="M11" i="18"/>
  <c r="M20" i="18"/>
  <c r="M28" i="18"/>
  <c r="M51" i="18"/>
  <c r="C72" i="18"/>
  <c r="K43" i="18"/>
  <c r="M60" i="18"/>
  <c r="M68" i="18"/>
  <c r="M75" i="18"/>
  <c r="M106" i="18"/>
  <c r="M113" i="18"/>
  <c r="M121" i="18"/>
  <c r="N50" i="12"/>
  <c r="N59" i="12"/>
  <c r="N44" i="12"/>
  <c r="N52" i="12"/>
  <c r="N61" i="12"/>
  <c r="N47" i="12"/>
  <c r="N56" i="12"/>
  <c r="N51" i="12"/>
  <c r="N60" i="12"/>
  <c r="N45" i="12"/>
  <c r="N54" i="12"/>
  <c r="N46" i="12"/>
  <c r="N55" i="12"/>
  <c r="N48" i="12"/>
  <c r="N57" i="12"/>
  <c r="N49" i="12"/>
  <c r="N58" i="12"/>
  <c r="N65" i="12"/>
  <c r="N62" i="12"/>
  <c r="N66" i="12"/>
  <c r="N63" i="12"/>
  <c r="N67" i="12"/>
  <c r="N64" i="12"/>
  <c r="N68" i="12"/>
  <c r="N69" i="12"/>
  <c r="L93" i="12"/>
  <c r="L53" i="12"/>
  <c r="L13" i="12"/>
  <c r="N43" i="12"/>
  <c r="N70" i="12"/>
  <c r="L4" i="12"/>
  <c r="L84" i="12"/>
  <c r="L17" i="12"/>
  <c r="L6" i="12"/>
  <c r="L15" i="12"/>
  <c r="L23" i="12"/>
  <c r="K34" i="12"/>
  <c r="L7" i="12"/>
  <c r="L11" i="12"/>
  <c r="K74" i="12"/>
  <c r="L47" i="12"/>
  <c r="K117" i="12"/>
  <c r="L87" i="12"/>
  <c r="L91" i="12"/>
  <c r="L96" i="12"/>
  <c r="L100" i="12"/>
  <c r="L104" i="12"/>
  <c r="L108" i="12"/>
  <c r="L12" i="12"/>
  <c r="L21" i="12"/>
  <c r="L25" i="12"/>
  <c r="L29" i="12"/>
  <c r="L88" i="12"/>
  <c r="L9" i="12"/>
  <c r="L45" i="12"/>
  <c r="L49" i="12"/>
  <c r="L85" i="12"/>
  <c r="L89" i="12"/>
  <c r="L94" i="12"/>
  <c r="L98" i="12"/>
  <c r="L102" i="12"/>
  <c r="L106" i="12"/>
  <c r="L110" i="12"/>
  <c r="L8" i="12"/>
  <c r="L5" i="12"/>
  <c r="L10" i="12"/>
  <c r="L19" i="12"/>
  <c r="L27" i="12"/>
  <c r="L86" i="12"/>
  <c r="L90" i="12"/>
  <c r="K35" i="12"/>
  <c r="L43" i="12"/>
  <c r="L54" i="12"/>
  <c r="L68" i="12"/>
  <c r="K36" i="12"/>
  <c r="K75" i="12"/>
  <c r="L83" i="12"/>
  <c r="K114" i="12"/>
  <c r="K33" i="12"/>
  <c r="K37" i="12"/>
  <c r="L44" i="12"/>
  <c r="L46" i="12"/>
  <c r="L48" i="12"/>
  <c r="L50" i="12"/>
  <c r="L52" i="12"/>
  <c r="L55" i="12"/>
  <c r="L57" i="12"/>
  <c r="L59" i="12"/>
  <c r="L61" i="12"/>
  <c r="L63" i="12"/>
  <c r="L65" i="12"/>
  <c r="L67" i="12"/>
  <c r="L69" i="12"/>
  <c r="K76" i="12"/>
  <c r="K115" i="12"/>
  <c r="L3" i="12"/>
  <c r="L14" i="12"/>
  <c r="L16" i="12"/>
  <c r="L18" i="12"/>
  <c r="L20" i="12"/>
  <c r="L22" i="12"/>
  <c r="L24" i="12"/>
  <c r="L26" i="12"/>
  <c r="L28" i="12"/>
  <c r="L30" i="12"/>
  <c r="K73" i="12"/>
  <c r="K77" i="12"/>
  <c r="L92" i="12"/>
  <c r="L95" i="12"/>
  <c r="L97" i="12"/>
  <c r="L99" i="12"/>
  <c r="L101" i="12"/>
  <c r="L103" i="12"/>
  <c r="L105" i="12"/>
  <c r="L107" i="12"/>
  <c r="L109" i="12"/>
  <c r="K116" i="12"/>
  <c r="L51" i="12"/>
  <c r="L56" i="12"/>
  <c r="L58" i="12"/>
  <c r="L60" i="12"/>
  <c r="L62" i="12"/>
  <c r="L64" i="12"/>
  <c r="L66" i="12"/>
  <c r="L70" i="12"/>
  <c r="K113" i="12"/>
  <c r="L55" i="18" l="1"/>
  <c r="L68" i="18"/>
  <c r="Q106" i="18"/>
  <c r="R106" i="18" s="1"/>
  <c r="Q4" i="18"/>
  <c r="R4" i="18" s="1"/>
  <c r="Q55" i="18"/>
  <c r="R55" i="18" s="1"/>
  <c r="W59" i="18"/>
  <c r="L99" i="18"/>
  <c r="L59" i="18"/>
  <c r="L49" i="18"/>
  <c r="L25" i="18"/>
  <c r="Q108" i="18"/>
  <c r="R108" i="18" s="1"/>
  <c r="L54" i="18"/>
  <c r="Q22" i="18"/>
  <c r="R22" i="18" s="1"/>
  <c r="Q114" i="18"/>
  <c r="R114" i="18" s="1"/>
  <c r="Q75" i="18"/>
  <c r="R75" i="18" s="1"/>
  <c r="L28" i="18"/>
  <c r="Q3" i="18"/>
  <c r="R3" i="18" s="1"/>
  <c r="Q63" i="18"/>
  <c r="Q120" i="18"/>
  <c r="R120" i="18" s="1"/>
  <c r="Q67" i="18"/>
  <c r="R67" i="18" s="1"/>
  <c r="Q10" i="18"/>
  <c r="R10" i="18" s="1"/>
  <c r="Q116" i="18"/>
  <c r="Q111" i="18"/>
  <c r="R111" i="18" s="1"/>
  <c r="Q58" i="18"/>
  <c r="R58" i="18" s="1"/>
  <c r="Q117" i="18"/>
  <c r="R117" i="18" s="1"/>
  <c r="Q6" i="18"/>
  <c r="Q103" i="18"/>
  <c r="R103" i="18" s="1"/>
  <c r="Q25" i="18"/>
  <c r="R25" i="18" s="1"/>
  <c r="Q101" i="18"/>
  <c r="R101" i="18" s="1"/>
  <c r="L12" i="18"/>
  <c r="W43" i="18"/>
  <c r="L83" i="18"/>
  <c r="K112" i="18"/>
  <c r="L93" i="18"/>
  <c r="Q62" i="18"/>
  <c r="R62" i="18" s="1"/>
  <c r="L14" i="18"/>
  <c r="W50" i="18"/>
  <c r="L90" i="18"/>
  <c r="Q16" i="18"/>
  <c r="R16" i="18" s="1"/>
  <c r="Q124" i="18"/>
  <c r="R124" i="18" s="1"/>
  <c r="L105" i="18"/>
  <c r="W65" i="18"/>
  <c r="L63" i="18"/>
  <c r="W66" i="18"/>
  <c r="L106" i="18"/>
  <c r="Q28" i="18"/>
  <c r="R28" i="18" s="1"/>
  <c r="L9" i="18"/>
  <c r="L23" i="18"/>
  <c r="W57" i="18"/>
  <c r="L97" i="18"/>
  <c r="L50" i="18"/>
  <c r="W54" i="18"/>
  <c r="L94" i="18"/>
  <c r="L15" i="18"/>
  <c r="W47" i="18"/>
  <c r="L87" i="18"/>
  <c r="L26" i="18"/>
  <c r="L7" i="18"/>
  <c r="L52" i="18"/>
  <c r="L65" i="18"/>
  <c r="L17" i="18"/>
  <c r="L29" i="18"/>
  <c r="Q12" i="18"/>
  <c r="R12" i="18" s="1"/>
  <c r="Q100" i="18"/>
  <c r="R100" i="18" s="1"/>
  <c r="L45" i="18"/>
  <c r="Q14" i="18"/>
  <c r="R14" i="18" s="1"/>
  <c r="Q107" i="18"/>
  <c r="R107" i="18" s="1"/>
  <c r="Q19" i="18"/>
  <c r="R19" i="18" s="1"/>
  <c r="Q8" i="18"/>
  <c r="Q57" i="18"/>
  <c r="R57" i="18" s="1"/>
  <c r="Q70" i="18"/>
  <c r="R70" i="18" s="1"/>
  <c r="L96" i="18"/>
  <c r="W56" i="18"/>
  <c r="L84" i="18"/>
  <c r="W44" i="18"/>
  <c r="L60" i="18"/>
  <c r="Q121" i="18"/>
  <c r="R121" i="18" s="1"/>
  <c r="Q68" i="18"/>
  <c r="L20" i="18"/>
  <c r="Q9" i="18"/>
  <c r="Q23" i="18"/>
  <c r="Q112" i="18"/>
  <c r="R112" i="18" s="1"/>
  <c r="Q59" i="18"/>
  <c r="R59" i="18" s="1"/>
  <c r="Q110" i="18"/>
  <c r="Q15" i="18"/>
  <c r="R15" i="18" s="1"/>
  <c r="Q104" i="18"/>
  <c r="R104" i="18" s="1"/>
  <c r="Q26" i="18"/>
  <c r="R26" i="18" s="1"/>
  <c r="Q7" i="18"/>
  <c r="Q61" i="18"/>
  <c r="R61" i="18" s="1"/>
  <c r="Q72" i="18"/>
  <c r="R72" i="18" s="1"/>
  <c r="Q17" i="18"/>
  <c r="R17" i="18" s="1"/>
  <c r="Q29" i="18"/>
  <c r="L108" i="18"/>
  <c r="W68" i="18"/>
  <c r="Q53" i="18"/>
  <c r="R53" i="18" s="1"/>
  <c r="L5" i="18"/>
  <c r="L69" i="18"/>
  <c r="Q71" i="18"/>
  <c r="Q119" i="18"/>
  <c r="R119" i="18" s="1"/>
  <c r="L91" i="18"/>
  <c r="W51" i="18"/>
  <c r="L10" i="18"/>
  <c r="L6" i="18"/>
  <c r="W58" i="18"/>
  <c r="L98" i="18"/>
  <c r="L51" i="18"/>
  <c r="Q20" i="18"/>
  <c r="R20" i="18" s="1"/>
  <c r="W70" i="18"/>
  <c r="L110" i="18"/>
  <c r="L70" i="18"/>
  <c r="L44" i="18"/>
  <c r="L88" i="18"/>
  <c r="W48" i="18"/>
  <c r="L27" i="18"/>
  <c r="L56" i="18"/>
  <c r="L61" i="18"/>
  <c r="L66" i="18"/>
  <c r="L18" i="18"/>
  <c r="L92" i="18"/>
  <c r="W52" i="18"/>
  <c r="W63" i="18"/>
  <c r="L103" i="18"/>
  <c r="L57" i="18"/>
  <c r="L85" i="18"/>
  <c r="W45" i="18"/>
  <c r="L24" i="18"/>
  <c r="Q123" i="18"/>
  <c r="R123" i="18" s="1"/>
  <c r="Q54" i="18"/>
  <c r="R54" i="18" s="1"/>
  <c r="Q5" i="18"/>
  <c r="R5" i="18" s="1"/>
  <c r="Q76" i="18"/>
  <c r="R76" i="18" s="1"/>
  <c r="L3" i="18"/>
  <c r="K32" i="18"/>
  <c r="L13" i="18"/>
  <c r="Q74" i="18"/>
  <c r="R74" i="18" s="1"/>
  <c r="Q66" i="18"/>
  <c r="R66" i="18" s="1"/>
  <c r="Q56" i="18"/>
  <c r="R56" i="18" s="1"/>
  <c r="W61" i="18"/>
  <c r="L101" i="18"/>
  <c r="L102" i="18"/>
  <c r="W62" i="18"/>
  <c r="Q113" i="18"/>
  <c r="R113" i="18" s="1"/>
  <c r="Q60" i="18"/>
  <c r="R60" i="18" s="1"/>
  <c r="L11" i="18"/>
  <c r="Q125" i="18"/>
  <c r="R125" i="18" s="1"/>
  <c r="Q52" i="18"/>
  <c r="R52" i="18" s="1"/>
  <c r="Q105" i="18"/>
  <c r="R105" i="18" s="1"/>
  <c r="Q27" i="18"/>
  <c r="Q64" i="18"/>
  <c r="R64" i="18" s="1"/>
  <c r="Q69" i="18"/>
  <c r="R69" i="18" s="1"/>
  <c r="Q73" i="18"/>
  <c r="R73" i="18" s="1"/>
  <c r="Q18" i="18"/>
  <c r="R18" i="18" s="1"/>
  <c r="Q109" i="18"/>
  <c r="R109" i="18" s="1"/>
  <c r="Q118" i="18"/>
  <c r="R118" i="18" s="1"/>
  <c r="Q65" i="18"/>
  <c r="R65" i="18" s="1"/>
  <c r="Q102" i="18"/>
  <c r="Q24" i="18"/>
  <c r="R24" i="18" s="1"/>
  <c r="W60" i="18"/>
  <c r="L100" i="18"/>
  <c r="Q77" i="18"/>
  <c r="R77" i="18" s="1"/>
  <c r="L30" i="18"/>
  <c r="L107" i="18"/>
  <c r="W67" i="18"/>
  <c r="L21" i="18"/>
  <c r="L22" i="18"/>
  <c r="Q51" i="18"/>
  <c r="R51" i="18" s="1"/>
  <c r="L86" i="18"/>
  <c r="W46" i="18"/>
  <c r="L89" i="18"/>
  <c r="W49" i="18"/>
  <c r="L43" i="18"/>
  <c r="K72" i="18"/>
  <c r="L53" i="18"/>
  <c r="Q11" i="18"/>
  <c r="R11" i="18" s="1"/>
  <c r="L64" i="18"/>
  <c r="L4" i="18"/>
  <c r="L67" i="18"/>
  <c r="L19" i="18"/>
  <c r="L16" i="18"/>
  <c r="L104" i="18"/>
  <c r="W64" i="18"/>
  <c r="L58" i="18"/>
  <c r="L8" i="18"/>
  <c r="L46" i="18"/>
  <c r="L95" i="18"/>
  <c r="L48" i="18"/>
  <c r="L47" i="18"/>
  <c r="L109" i="18"/>
  <c r="W69" i="18"/>
  <c r="Q115" i="18"/>
  <c r="R115" i="18" s="1"/>
  <c r="L62" i="18"/>
  <c r="Q30" i="18"/>
  <c r="R30" i="18" s="1"/>
  <c r="Q122" i="18"/>
  <c r="R122" i="18" s="1"/>
  <c r="Q21" i="18"/>
  <c r="R21" i="18" s="1"/>
  <c r="N73" i="12"/>
  <c r="F117" i="13"/>
  <c r="E117" i="13"/>
  <c r="D117" i="13"/>
  <c r="C117" i="13"/>
  <c r="F116" i="13"/>
  <c r="E116" i="13"/>
  <c r="D116" i="13"/>
  <c r="C116" i="13"/>
  <c r="F115" i="13"/>
  <c r="E115" i="13"/>
  <c r="D115" i="13"/>
  <c r="C115" i="13"/>
  <c r="F114" i="13"/>
  <c r="E114" i="13"/>
  <c r="C114" i="13"/>
  <c r="F113" i="13"/>
  <c r="E113" i="13"/>
  <c r="C113" i="13"/>
  <c r="F77" i="13"/>
  <c r="E77" i="13"/>
  <c r="D77" i="13"/>
  <c r="C77" i="13"/>
  <c r="F76" i="13"/>
  <c r="E76" i="13"/>
  <c r="D76" i="13"/>
  <c r="C76" i="13"/>
  <c r="F75" i="13"/>
  <c r="E75" i="13"/>
  <c r="D75" i="13"/>
  <c r="C75" i="13"/>
  <c r="F74" i="13"/>
  <c r="E74" i="13"/>
  <c r="C74" i="13"/>
  <c r="F73" i="13"/>
  <c r="E73" i="13"/>
  <c r="C73" i="13"/>
  <c r="F37" i="13"/>
  <c r="E37" i="13"/>
  <c r="D37" i="13"/>
  <c r="C37" i="13"/>
  <c r="F36" i="13"/>
  <c r="E36" i="13"/>
  <c r="D36" i="13"/>
  <c r="C36" i="13"/>
  <c r="F35" i="13"/>
  <c r="E35" i="13"/>
  <c r="D35" i="13"/>
  <c r="C35" i="13"/>
  <c r="F34" i="13"/>
  <c r="E34" i="13"/>
  <c r="C34" i="13"/>
  <c r="F33" i="13"/>
  <c r="E33" i="13"/>
  <c r="H117" i="16"/>
  <c r="G117" i="16"/>
  <c r="F117" i="16"/>
  <c r="E117" i="16"/>
  <c r="D117" i="16"/>
  <c r="C117" i="16"/>
  <c r="H116" i="16"/>
  <c r="F116" i="16"/>
  <c r="E116" i="16"/>
  <c r="D116" i="16"/>
  <c r="C116" i="16"/>
  <c r="H115" i="16"/>
  <c r="G115" i="16"/>
  <c r="F115" i="16"/>
  <c r="E115" i="16"/>
  <c r="D115" i="16"/>
  <c r="C115" i="16"/>
  <c r="H114" i="16"/>
  <c r="F114" i="16"/>
  <c r="E114" i="16"/>
  <c r="C114" i="16"/>
  <c r="H113" i="16"/>
  <c r="G113" i="16"/>
  <c r="F113" i="16"/>
  <c r="E113" i="16"/>
  <c r="C113" i="16"/>
  <c r="O110" i="16"/>
  <c r="O109" i="16"/>
  <c r="O108" i="16"/>
  <c r="O107" i="16"/>
  <c r="O106" i="16"/>
  <c r="O105" i="16"/>
  <c r="O104" i="16"/>
  <c r="O103" i="16"/>
  <c r="O102" i="16"/>
  <c r="O101" i="16"/>
  <c r="O100" i="16"/>
  <c r="O99" i="16"/>
  <c r="O98" i="16"/>
  <c r="O97" i="16"/>
  <c r="O96" i="16"/>
  <c r="O95" i="16"/>
  <c r="O94" i="16"/>
  <c r="O92" i="16"/>
  <c r="O91" i="16"/>
  <c r="O90" i="16"/>
  <c r="O89" i="16"/>
  <c r="O88" i="16"/>
  <c r="O87" i="16"/>
  <c r="O86" i="16"/>
  <c r="O85" i="16"/>
  <c r="O84" i="16"/>
  <c r="O83" i="16"/>
  <c r="O69" i="16"/>
  <c r="O68" i="16"/>
  <c r="O67" i="16"/>
  <c r="O66" i="16"/>
  <c r="O65" i="16"/>
  <c r="O64" i="16"/>
  <c r="O63" i="16"/>
  <c r="O62" i="16"/>
  <c r="O61" i="16"/>
  <c r="O60" i="16"/>
  <c r="O59" i="16"/>
  <c r="O58" i="16"/>
  <c r="O57" i="16"/>
  <c r="O56" i="16"/>
  <c r="O55" i="16"/>
  <c r="O54" i="16"/>
  <c r="O52" i="16"/>
  <c r="O51" i="16"/>
  <c r="O50" i="16"/>
  <c r="O49" i="16"/>
  <c r="O48" i="16"/>
  <c r="O47" i="16"/>
  <c r="O46" i="16"/>
  <c r="O45" i="16"/>
  <c r="O44" i="16"/>
  <c r="O43" i="16"/>
  <c r="H37" i="16"/>
  <c r="F37" i="16"/>
  <c r="E37" i="16"/>
  <c r="D37" i="16"/>
  <c r="C37" i="16"/>
  <c r="H36" i="16"/>
  <c r="F36" i="16"/>
  <c r="E36" i="16"/>
  <c r="D36" i="16"/>
  <c r="C36" i="16"/>
  <c r="H35" i="16"/>
  <c r="F35" i="16"/>
  <c r="E35" i="16"/>
  <c r="D35" i="16"/>
  <c r="C35" i="16"/>
  <c r="H34" i="16"/>
  <c r="F34" i="16"/>
  <c r="E34" i="16"/>
  <c r="C34" i="16"/>
  <c r="H33" i="16"/>
  <c r="F33" i="16"/>
  <c r="E33" i="16"/>
  <c r="C33" i="16"/>
  <c r="O30" i="16"/>
  <c r="O29" i="16"/>
  <c r="O28" i="16"/>
  <c r="O27" i="16"/>
  <c r="O26" i="16"/>
  <c r="O25" i="16"/>
  <c r="O24" i="16"/>
  <c r="O23" i="16"/>
  <c r="O22" i="16"/>
  <c r="O21" i="16"/>
  <c r="O20" i="16"/>
  <c r="G37" i="16"/>
  <c r="O19" i="16"/>
  <c r="O18" i="16"/>
  <c r="O17" i="16"/>
  <c r="O16" i="16"/>
  <c r="O15" i="16"/>
  <c r="O14" i="16"/>
  <c r="O12" i="16"/>
  <c r="O11" i="16"/>
  <c r="O10" i="16"/>
  <c r="O9" i="16"/>
  <c r="O8" i="16"/>
  <c r="O7" i="16"/>
  <c r="O6" i="16"/>
  <c r="O5" i="16"/>
  <c r="O4" i="16"/>
  <c r="O3" i="16"/>
  <c r="W72" i="18" l="1"/>
  <c r="T7" i="18"/>
  <c r="S7" i="18"/>
  <c r="U7" i="18"/>
  <c r="T63" i="18"/>
  <c r="U63" i="18"/>
  <c r="S63" i="18"/>
  <c r="T22" i="18"/>
  <c r="U22" i="18"/>
  <c r="S22" i="18"/>
  <c r="T21" i="18"/>
  <c r="U21" i="18"/>
  <c r="S21" i="18"/>
  <c r="T11" i="18"/>
  <c r="U11" i="18"/>
  <c r="S11" i="18"/>
  <c r="T77" i="18"/>
  <c r="S77" i="18"/>
  <c r="U77" i="18"/>
  <c r="T65" i="18"/>
  <c r="U65" i="18"/>
  <c r="S65" i="18"/>
  <c r="T73" i="18"/>
  <c r="S73" i="18"/>
  <c r="U73" i="18"/>
  <c r="T76" i="18"/>
  <c r="S76" i="18"/>
  <c r="U76" i="18"/>
  <c r="T17" i="18"/>
  <c r="S17" i="18"/>
  <c r="U17" i="18"/>
  <c r="T26" i="18"/>
  <c r="U26" i="18"/>
  <c r="S26" i="18"/>
  <c r="T59" i="18"/>
  <c r="S59" i="18"/>
  <c r="U59" i="18"/>
  <c r="T68" i="18"/>
  <c r="U68" i="18"/>
  <c r="S68" i="18"/>
  <c r="T19" i="18"/>
  <c r="U19" i="18"/>
  <c r="S19" i="18"/>
  <c r="T101" i="18"/>
  <c r="S101" i="18"/>
  <c r="U101" i="18"/>
  <c r="T117" i="18"/>
  <c r="U117" i="18"/>
  <c r="S117" i="18"/>
  <c r="T10" i="18"/>
  <c r="U10" i="18"/>
  <c r="S10" i="18"/>
  <c r="T3" i="18"/>
  <c r="U3" i="18"/>
  <c r="S3" i="18"/>
  <c r="T105" i="18"/>
  <c r="S105" i="18"/>
  <c r="U105" i="18"/>
  <c r="T56" i="18"/>
  <c r="U56" i="18"/>
  <c r="S56" i="18"/>
  <c r="T100" i="18"/>
  <c r="U100" i="18"/>
  <c r="S100" i="18"/>
  <c r="T51" i="18"/>
  <c r="S51" i="18"/>
  <c r="U51" i="18"/>
  <c r="T113" i="18"/>
  <c r="S113" i="18"/>
  <c r="U113" i="18"/>
  <c r="T66" i="18"/>
  <c r="S66" i="18"/>
  <c r="U66" i="18"/>
  <c r="T53" i="18"/>
  <c r="S53" i="18"/>
  <c r="U53" i="18"/>
  <c r="R68" i="18"/>
  <c r="T12" i="18"/>
  <c r="S12" i="18"/>
  <c r="U12" i="18"/>
  <c r="T124" i="18"/>
  <c r="S124" i="18"/>
  <c r="U124" i="18"/>
  <c r="T62" i="18"/>
  <c r="S62" i="18"/>
  <c r="U62" i="18"/>
  <c r="T108" i="18"/>
  <c r="S108" i="18"/>
  <c r="U108" i="18"/>
  <c r="T55" i="18"/>
  <c r="S55" i="18"/>
  <c r="U55" i="18"/>
  <c r="T102" i="18"/>
  <c r="S102" i="18"/>
  <c r="U102" i="18"/>
  <c r="T27" i="18"/>
  <c r="S27" i="18"/>
  <c r="U27" i="18"/>
  <c r="T71" i="18"/>
  <c r="U71" i="18"/>
  <c r="S71" i="18"/>
  <c r="T110" i="18"/>
  <c r="U110" i="18"/>
  <c r="S110" i="18"/>
  <c r="T8" i="18"/>
  <c r="S8" i="18"/>
  <c r="U8" i="18"/>
  <c r="T6" i="18"/>
  <c r="U6" i="18"/>
  <c r="S6" i="18"/>
  <c r="T115" i="18"/>
  <c r="U115" i="18"/>
  <c r="S115" i="18"/>
  <c r="T122" i="18"/>
  <c r="S122" i="18"/>
  <c r="U122" i="18"/>
  <c r="T118" i="18"/>
  <c r="U118" i="18"/>
  <c r="S118" i="18"/>
  <c r="T69" i="18"/>
  <c r="S69" i="18"/>
  <c r="U69" i="18"/>
  <c r="T52" i="18"/>
  <c r="U52" i="18"/>
  <c r="S52" i="18"/>
  <c r="T5" i="18"/>
  <c r="S5" i="18"/>
  <c r="U5" i="18"/>
  <c r="T72" i="18"/>
  <c r="U72" i="18"/>
  <c r="S72" i="18"/>
  <c r="T104" i="18"/>
  <c r="U104" i="18"/>
  <c r="S104" i="18"/>
  <c r="T112" i="18"/>
  <c r="S112" i="18"/>
  <c r="U112" i="18"/>
  <c r="T70" i="18"/>
  <c r="S70" i="18"/>
  <c r="U70" i="18"/>
  <c r="T107" i="18"/>
  <c r="S107" i="18"/>
  <c r="U107" i="18"/>
  <c r="T25" i="18"/>
  <c r="S25" i="18"/>
  <c r="U25" i="18"/>
  <c r="T58" i="18"/>
  <c r="S58" i="18"/>
  <c r="U58" i="18"/>
  <c r="T67" i="18"/>
  <c r="U67" i="18"/>
  <c r="S67" i="18"/>
  <c r="T74" i="18"/>
  <c r="S74" i="18"/>
  <c r="U74" i="18"/>
  <c r="T20" i="18"/>
  <c r="U20" i="18"/>
  <c r="S20" i="18"/>
  <c r="T119" i="18"/>
  <c r="S119" i="18"/>
  <c r="U119" i="18"/>
  <c r="T23" i="18"/>
  <c r="S23" i="18"/>
  <c r="U23" i="18"/>
  <c r="T121" i="18"/>
  <c r="U121" i="18"/>
  <c r="S121" i="18"/>
  <c r="T28" i="18"/>
  <c r="S28" i="18"/>
  <c r="U28" i="18"/>
  <c r="T75" i="18"/>
  <c r="U75" i="18"/>
  <c r="S75" i="18"/>
  <c r="T4" i="18"/>
  <c r="U4" i="18"/>
  <c r="S4" i="18"/>
  <c r="T29" i="18"/>
  <c r="U29" i="18"/>
  <c r="S29" i="18"/>
  <c r="T116" i="18"/>
  <c r="S116" i="18"/>
  <c r="U116" i="18"/>
  <c r="T60" i="18"/>
  <c r="S60" i="18"/>
  <c r="U60" i="18"/>
  <c r="T30" i="18"/>
  <c r="S30" i="18"/>
  <c r="U30" i="18"/>
  <c r="T24" i="18"/>
  <c r="S24" i="18"/>
  <c r="U24" i="18"/>
  <c r="T109" i="18"/>
  <c r="U109" i="18"/>
  <c r="S109" i="18"/>
  <c r="T64" i="18"/>
  <c r="S64" i="18"/>
  <c r="U64" i="18"/>
  <c r="T125" i="18"/>
  <c r="S125" i="18"/>
  <c r="U125" i="18"/>
  <c r="T54" i="18"/>
  <c r="S54" i="18"/>
  <c r="U54" i="18"/>
  <c r="T61" i="18"/>
  <c r="U61" i="18"/>
  <c r="S61" i="18"/>
  <c r="T15" i="18"/>
  <c r="U15" i="18"/>
  <c r="S15" i="18"/>
  <c r="R23" i="18"/>
  <c r="T57" i="18"/>
  <c r="S57" i="18"/>
  <c r="U57" i="18"/>
  <c r="T14" i="18"/>
  <c r="S14" i="18"/>
  <c r="U14" i="18"/>
  <c r="T16" i="18"/>
  <c r="S16" i="18"/>
  <c r="U16" i="18"/>
  <c r="T103" i="18"/>
  <c r="U103" i="18"/>
  <c r="S103" i="18"/>
  <c r="T111" i="18"/>
  <c r="S111" i="18"/>
  <c r="U111" i="18"/>
  <c r="T120" i="18"/>
  <c r="U120" i="18"/>
  <c r="S120" i="18"/>
  <c r="T9" i="18"/>
  <c r="S9" i="18"/>
  <c r="U9" i="18"/>
  <c r="R102" i="18"/>
  <c r="T18" i="18"/>
  <c r="U18" i="18"/>
  <c r="S18" i="18"/>
  <c r="R27" i="18"/>
  <c r="T123" i="18"/>
  <c r="U123" i="18"/>
  <c r="S123" i="18"/>
  <c r="R71" i="18"/>
  <c r="R29" i="18"/>
  <c r="R7" i="18"/>
  <c r="R110" i="18"/>
  <c r="R9" i="18"/>
  <c r="R8" i="18"/>
  <c r="R6" i="18"/>
  <c r="R116" i="18"/>
  <c r="R63" i="18"/>
  <c r="T114" i="18"/>
  <c r="S114" i="18"/>
  <c r="U114" i="18"/>
  <c r="T106" i="18"/>
  <c r="U106" i="18"/>
  <c r="S106" i="18"/>
  <c r="G36" i="16"/>
  <c r="G114" i="16"/>
  <c r="G116" i="16"/>
  <c r="G34" i="16"/>
  <c r="G35" i="16"/>
  <c r="G33" i="16"/>
</calcChain>
</file>

<file path=xl/sharedStrings.xml><?xml version="1.0" encoding="utf-8"?>
<sst xmlns="http://schemas.openxmlformats.org/spreadsheetml/2006/main" count="901" uniqueCount="129">
  <si>
    <t>Cyprus</t>
  </si>
  <si>
    <t>Latvia</t>
  </si>
  <si>
    <t>Lithuania</t>
  </si>
  <si>
    <t>Luxembourg</t>
  </si>
  <si>
    <t>Hungary</t>
  </si>
  <si>
    <t>Malta</t>
  </si>
  <si>
    <t>Netherlands</t>
  </si>
  <si>
    <t>Austria</t>
  </si>
  <si>
    <t>Poland</t>
  </si>
  <si>
    <t>Portugal</t>
  </si>
  <si>
    <t>Romania</t>
  </si>
  <si>
    <t>Slovenia</t>
  </si>
  <si>
    <t>Slovakia</t>
  </si>
  <si>
    <t>Finland</t>
  </si>
  <si>
    <t>Sweden</t>
  </si>
  <si>
    <t>United Kingdom</t>
  </si>
  <si>
    <t>Germany</t>
  </si>
  <si>
    <t>Bulgaria</t>
  </si>
  <si>
    <t>Czech Republic</t>
  </si>
  <si>
    <t>Denmark</t>
  </si>
  <si>
    <t>Estonia</t>
  </si>
  <si>
    <t>Ireland</t>
  </si>
  <si>
    <t>Greece</t>
  </si>
  <si>
    <t>Spain</t>
  </si>
  <si>
    <t>France</t>
  </si>
  <si>
    <t>Italy</t>
  </si>
  <si>
    <t>Country</t>
  </si>
  <si>
    <t>Belgium</t>
  </si>
  <si>
    <t>Mean</t>
  </si>
  <si>
    <t>N</t>
  </si>
  <si>
    <t>Min</t>
  </si>
  <si>
    <t>Max</t>
  </si>
  <si>
    <t>STDV</t>
  </si>
  <si>
    <t>Target</t>
  </si>
  <si>
    <t>4.1 RLE achievement of 50 years at age 55</t>
  </si>
  <si>
    <t>4.2 Share of healthy life years in the RLE at age 55</t>
  </si>
  <si>
    <t>4.3 Mental well-being</t>
  </si>
  <si>
    <t>4.4 Use of ICT</t>
  </si>
  <si>
    <t>4.5 Social connectedness</t>
  </si>
  <si>
    <t>4.6 Educational attainment</t>
  </si>
  <si>
    <t>Capacity and enabling environment for active ageing (TOTAL)</t>
  </si>
  <si>
    <t>Capacity and enabling environment for active ageing (MEN)</t>
  </si>
  <si>
    <t>Capacity and enabling environment for active ageing (WOMEN)</t>
  </si>
  <si>
    <t>1.1 Employment rate 55-59</t>
  </si>
  <si>
    <t>1.2 Employment rate 60-64</t>
  </si>
  <si>
    <t>1.3 Employment rate 65-69</t>
  </si>
  <si>
    <t>1.4 Employment rate 70-74</t>
  </si>
  <si>
    <t>Nr.</t>
  </si>
  <si>
    <t>2.3 Care to older adults</t>
  </si>
  <si>
    <t>2.4 Political participation</t>
  </si>
  <si>
    <t>2.1 Voluntary activities</t>
  </si>
  <si>
    <t>2.2 Care to children, grandchildren</t>
  </si>
  <si>
    <t>Participation in society (MEN)</t>
  </si>
  <si>
    <t>Participation in society (WOMEN)</t>
  </si>
  <si>
    <t>Croatia</t>
  </si>
  <si>
    <t>Notes</t>
  </si>
  <si>
    <t>Weights</t>
  </si>
  <si>
    <t>Rank</t>
  </si>
  <si>
    <t>W1</t>
  </si>
  <si>
    <t>W2</t>
  </si>
  <si>
    <t>W3</t>
  </si>
  <si>
    <t>W4</t>
  </si>
  <si>
    <t>Value</t>
  </si>
  <si>
    <t>sum</t>
  </si>
  <si>
    <t>W5</t>
  </si>
  <si>
    <t>W6</t>
  </si>
  <si>
    <t>a</t>
  </si>
  <si>
    <t>b</t>
  </si>
  <si>
    <t>EU28</t>
  </si>
  <si>
    <t>Participation in society (TOTAL)</t>
  </si>
  <si>
    <t>Gender Gap</t>
  </si>
  <si>
    <t>Belgium</t>
    <phoneticPr fontId="6" type="noConversion"/>
  </si>
  <si>
    <t>Employment 
(TOTAL)</t>
  </si>
  <si>
    <t>Employment 
(MEN)</t>
  </si>
  <si>
    <t>Employment 
(WOMEN)</t>
  </si>
  <si>
    <t>Points</t>
  </si>
  <si>
    <t>LFS-2012</t>
  </si>
  <si>
    <t>EQLS-2012</t>
  </si>
  <si>
    <t>Eurostat 2012</t>
  </si>
  <si>
    <t>2014 AAI</t>
  </si>
  <si>
    <t>Independent, healthy and secure living (TOTAL)</t>
  </si>
  <si>
    <t>3.1 Physical exercise</t>
  </si>
  <si>
    <t>3.2 No unmet needs of health and dental care</t>
  </si>
  <si>
    <t>3.3 Independent living arrangements</t>
  </si>
  <si>
    <t>3.4 Relative median income</t>
  </si>
  <si>
    <t>3.5 No poverty risk</t>
  </si>
  <si>
    <t>3.6 No severe  material deprivation</t>
  </si>
  <si>
    <t>3.7 Physical safety</t>
  </si>
  <si>
    <t>3.8 Lifelong learning</t>
  </si>
  <si>
    <t>W7</t>
  </si>
  <si>
    <t>W8</t>
  </si>
  <si>
    <t>Independent, healthy and secure living (MEN)</t>
  </si>
  <si>
    <t>3.6 No severe material deprivation</t>
  </si>
  <si>
    <t>Independent, healthy and secure living (WOMEN)</t>
  </si>
  <si>
    <t>SILC-2012</t>
  </si>
  <si>
    <t>EQLS-12</t>
  </si>
  <si>
    <t>The maximum upper value of 100 is enforced for this indicator</t>
  </si>
  <si>
    <t>SILC-2012a</t>
  </si>
  <si>
    <t>c</t>
  </si>
  <si>
    <t>LFS-2012b</t>
  </si>
  <si>
    <t>LFS-2012c</t>
  </si>
  <si>
    <t>LFS-2012a</t>
  </si>
  <si>
    <t>TOTAL</t>
  </si>
  <si>
    <t>Indices</t>
  </si>
  <si>
    <t>Indicator * weight</t>
  </si>
  <si>
    <t>% contribution to total AAI value</t>
  </si>
  <si>
    <t xml:space="preserve"> </t>
  </si>
  <si>
    <t>Emp</t>
  </si>
  <si>
    <t>Soc</t>
  </si>
  <si>
    <t>Liv</t>
  </si>
  <si>
    <t>Cap</t>
  </si>
  <si>
    <t xml:space="preserve">  </t>
  </si>
  <si>
    <t>weigted sum</t>
  </si>
  <si>
    <t>MEN</t>
  </si>
  <si>
    <t>Gender gap</t>
  </si>
  <si>
    <t>WOMEN</t>
  </si>
  <si>
    <t>Bulgaria no data available</t>
  </si>
  <si>
    <t>d</t>
  </si>
  <si>
    <t>Results for Romania are drawn from LFS 2013</t>
  </si>
  <si>
    <t>For Croatia, Lituania and Romania no gender differences assumed</t>
  </si>
  <si>
    <t>LFS-2012bc</t>
  </si>
  <si>
    <t>LFS-2012bd</t>
  </si>
  <si>
    <t>e</t>
  </si>
  <si>
    <t>ESS-2012e</t>
  </si>
  <si>
    <t xml:space="preserve">The following ESS waves were used: Croatia and Greece- 2010; Latvia and Rmania-2008; Luxembourg-2004; Austria-2010. Malta no data available </t>
  </si>
  <si>
    <t>ESS-2012a</t>
  </si>
  <si>
    <t>For Lithuania, Luxembourg, Slovakia the employment rate of men was calculated using the diferences between men and the total population, both at age 65-69.</t>
  </si>
  <si>
    <t>For Malta the employment rate of women was calculated using the diferences between women and the total population, both at age 60-64.</t>
  </si>
  <si>
    <t>For Bulgaria, Luxembourg, Malta, Slovakia the employment rate of women was calculated using the diferences between women and the total population, both at age 65-69.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</si>
</sst>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#,##0.0"/>
  </numFmts>
  <fonts count="25" x14ac:knownFonts="1">
    <font>
      <sz val="11"/>
      <name val="Arial"/>
    </font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Arial"/>
      <family val="2"/>
      <charset val="186"/>
    </font>
    <font>
      <sz val="8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  <charset val="186"/>
    </font>
    <font>
      <sz val="11"/>
      <color theme="1"/>
      <name val="Calibri"/>
      <family val="2"/>
      <scheme val="minor"/>
    </font>
    <font>
      <sz val="11"/>
      <name val="Arial"/>
      <family val="2"/>
      <charset val="186"/>
    </font>
    <font>
      <sz val="11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10"/>
      <name val="Times New Roman"/>
      <family val="1"/>
    </font>
    <font>
      <sz val="11"/>
      <color rgb="FF9C0006"/>
      <name val="Calibri"/>
      <family val="2"/>
      <scheme val="minor"/>
    </font>
    <font>
      <sz val="11"/>
      <name val="Arial"/>
      <family val="2"/>
    </font>
    <font>
      <sz val="11"/>
      <name val="Arial"/>
      <family val="2"/>
    </font>
    <font>
      <sz val="11"/>
      <color rgb="FF9C0006"/>
      <name val="Times New Roman"/>
      <family val="1"/>
    </font>
    <font>
      <b/>
      <sz val="11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7">
    <xf numFmtId="0" fontId="0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4" fillId="2" borderId="0" applyNumberFormat="0" applyBorder="0" applyAlignment="0" applyProtection="0"/>
    <xf numFmtId="0" fontId="3" fillId="0" borderId="0"/>
    <xf numFmtId="0" fontId="15" fillId="0" borderId="0"/>
    <xf numFmtId="0" fontId="20" fillId="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1" fillId="0" borderId="0"/>
    <xf numFmtId="0" fontId="8" fillId="0" borderId="0"/>
    <xf numFmtId="0" fontId="1" fillId="0" borderId="0"/>
    <xf numFmtId="0" fontId="22" fillId="0" borderId="0"/>
  </cellStyleXfs>
  <cellXfs count="201">
    <xf numFmtId="0" fontId="0" fillId="0" borderId="0" xfId="0"/>
    <xf numFmtId="164" fontId="17" fillId="0" borderId="1" xfId="0" applyNumberFormat="1" applyFont="1" applyFill="1" applyBorder="1" applyAlignment="1">
      <alignment horizontal="center"/>
    </xf>
    <xf numFmtId="164" fontId="17" fillId="0" borderId="27" xfId="0" applyNumberFormat="1" applyFont="1" applyFill="1" applyBorder="1" applyAlignment="1" applyProtection="1">
      <alignment horizontal="center" vertical="center"/>
    </xf>
    <xf numFmtId="164" fontId="17" fillId="0" borderId="3" xfId="0" applyNumberFormat="1" applyFont="1" applyFill="1" applyBorder="1" applyAlignment="1" applyProtection="1">
      <alignment horizontal="center" vertical="center"/>
    </xf>
    <xf numFmtId="164" fontId="17" fillId="0" borderId="28" xfId="0" applyNumberFormat="1" applyFont="1" applyFill="1" applyBorder="1" applyAlignment="1" applyProtection="1">
      <alignment horizontal="center" vertical="center"/>
    </xf>
    <xf numFmtId="0" fontId="17" fillId="0" borderId="0" xfId="0" applyFont="1" applyFill="1" applyBorder="1"/>
    <xf numFmtId="0" fontId="17" fillId="0" borderId="0" xfId="0" applyFont="1" applyFill="1" applyBorder="1" applyAlignment="1">
      <alignment horizontal="left" vertical="top"/>
    </xf>
    <xf numFmtId="0" fontId="16" fillId="0" borderId="7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/>
    </xf>
    <xf numFmtId="164" fontId="17" fillId="0" borderId="10" xfId="0" applyNumberFormat="1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0" xfId="0" applyFont="1" applyFill="1"/>
    <xf numFmtId="0" fontId="17" fillId="0" borderId="12" xfId="0" applyFont="1" applyFill="1" applyBorder="1" applyAlignment="1">
      <alignment horizontal="center" vertical="center"/>
    </xf>
    <xf numFmtId="164" fontId="17" fillId="0" borderId="12" xfId="0" applyNumberFormat="1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/>
    </xf>
    <xf numFmtId="0" fontId="16" fillId="0" borderId="0" xfId="0" applyFont="1" applyFill="1" applyBorder="1"/>
    <xf numFmtId="0" fontId="18" fillId="0" borderId="0" xfId="0" applyFont="1" applyFill="1" applyBorder="1"/>
    <xf numFmtId="0" fontId="17" fillId="0" borderId="14" xfId="0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center" vertical="center"/>
    </xf>
    <xf numFmtId="0" fontId="17" fillId="0" borderId="1" xfId="0" applyFont="1" applyFill="1" applyBorder="1"/>
    <xf numFmtId="1" fontId="17" fillId="0" borderId="1" xfId="0" applyNumberFormat="1" applyFont="1" applyFill="1" applyBorder="1" applyAlignment="1">
      <alignment horizontal="center"/>
    </xf>
    <xf numFmtId="164" fontId="17" fillId="0" borderId="1" xfId="0" applyNumberFormat="1" applyFont="1" applyFill="1" applyBorder="1" applyAlignment="1" applyProtection="1">
      <alignment horizontal="center"/>
    </xf>
    <xf numFmtId="0" fontId="16" fillId="0" borderId="18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/>
    </xf>
    <xf numFmtId="164" fontId="17" fillId="0" borderId="20" xfId="0" applyNumberFormat="1" applyFont="1" applyFill="1" applyBorder="1" applyAlignment="1">
      <alignment horizontal="center" vertical="center"/>
    </xf>
    <xf numFmtId="164" fontId="17" fillId="0" borderId="19" xfId="0" applyNumberFormat="1" applyFont="1" applyFill="1" applyBorder="1" applyAlignment="1">
      <alignment horizontal="center" vertical="center"/>
    </xf>
    <xf numFmtId="164" fontId="17" fillId="0" borderId="18" xfId="0" applyNumberFormat="1" applyFont="1" applyFill="1" applyBorder="1" applyAlignment="1">
      <alignment horizontal="center" vertical="center"/>
    </xf>
    <xf numFmtId="165" fontId="17" fillId="0" borderId="0" xfId="11" applyNumberFormat="1" applyFont="1" applyFill="1" applyBorder="1" applyProtection="1"/>
    <xf numFmtId="0" fontId="17" fillId="0" borderId="0" xfId="0" applyFont="1" applyFill="1" applyBorder="1" applyAlignment="1">
      <alignment horizontal="right" vertical="top"/>
    </xf>
    <xf numFmtId="0" fontId="16" fillId="0" borderId="5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/>
    <xf numFmtId="0" fontId="16" fillId="0" borderId="17" xfId="4" applyFont="1" applyFill="1" applyBorder="1" applyAlignment="1">
      <alignment horizontal="center" vertical="center" wrapText="1"/>
    </xf>
    <xf numFmtId="0" fontId="16" fillId="0" borderId="9" xfId="4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30" xfId="0" applyFont="1" applyFill="1" applyBorder="1" applyAlignment="1">
      <alignment horizontal="center" vertical="center" wrapText="1"/>
    </xf>
    <xf numFmtId="0" fontId="16" fillId="0" borderId="31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 applyBorder="1" applyAlignment="1">
      <alignment vertical="center"/>
    </xf>
    <xf numFmtId="0" fontId="17" fillId="0" borderId="24" xfId="4" applyFont="1" applyFill="1" applyBorder="1" applyAlignment="1" applyProtection="1">
      <alignment horizontal="center"/>
    </xf>
    <xf numFmtId="0" fontId="17" fillId="0" borderId="26" xfId="4" applyFont="1" applyFill="1" applyBorder="1" applyProtection="1"/>
    <xf numFmtId="164" fontId="17" fillId="0" borderId="0" xfId="0" applyNumberFormat="1" applyFont="1" applyFill="1" applyBorder="1" applyAlignment="1">
      <alignment horizontal="center"/>
    </xf>
    <xf numFmtId="1" fontId="17" fillId="0" borderId="0" xfId="0" applyNumberFormat="1" applyFont="1" applyFill="1" applyBorder="1" applyAlignment="1">
      <alignment horizontal="center"/>
    </xf>
    <xf numFmtId="0" fontId="17" fillId="0" borderId="12" xfId="4" applyFont="1" applyFill="1" applyBorder="1" applyAlignment="1" applyProtection="1">
      <alignment horizontal="center"/>
    </xf>
    <xf numFmtId="0" fontId="17" fillId="0" borderId="13" xfId="4" applyFont="1" applyFill="1" applyBorder="1" applyProtection="1"/>
    <xf numFmtId="0" fontId="17" fillId="0" borderId="14" xfId="4" applyFont="1" applyFill="1" applyBorder="1" applyAlignment="1" applyProtection="1">
      <alignment horizontal="center"/>
    </xf>
    <xf numFmtId="0" fontId="17" fillId="0" borderId="16" xfId="4" applyFont="1" applyFill="1" applyBorder="1" applyProtection="1"/>
    <xf numFmtId="164" fontId="17" fillId="0" borderId="0" xfId="0" applyNumberFormat="1" applyFont="1" applyFill="1"/>
    <xf numFmtId="0" fontId="16" fillId="0" borderId="0" xfId="4" applyFont="1" applyFill="1" applyBorder="1"/>
    <xf numFmtId="0" fontId="17" fillId="0" borderId="0" xfId="0" applyFont="1" applyFill="1" applyBorder="1" applyAlignment="1">
      <alignment horizontal="center"/>
    </xf>
    <xf numFmtId="164" fontId="17" fillId="0" borderId="0" xfId="4" applyNumberFormat="1" applyFont="1" applyFill="1" applyBorder="1" applyAlignment="1" applyProtection="1">
      <alignment horizontal="center"/>
      <protection locked="0"/>
    </xf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Protection="1"/>
    <xf numFmtId="0" fontId="17" fillId="0" borderId="0" xfId="4" applyFont="1" applyFill="1" applyProtection="1"/>
    <xf numFmtId="0" fontId="17" fillId="0" borderId="0" xfId="4" applyFont="1" applyFill="1"/>
    <xf numFmtId="0" fontId="17" fillId="0" borderId="0" xfId="0" applyFont="1" applyFill="1" applyBorder="1" applyProtection="1"/>
    <xf numFmtId="0" fontId="17" fillId="0" borderId="0" xfId="0" applyFont="1" applyFill="1" applyAlignment="1">
      <alignment horizontal="center"/>
    </xf>
    <xf numFmtId="0" fontId="18" fillId="0" borderId="0" xfId="0" applyFont="1" applyFill="1" applyBorder="1" applyProtection="1"/>
    <xf numFmtId="0" fontId="19" fillId="0" borderId="0" xfId="4" applyFont="1" applyFill="1" applyBorder="1" applyAlignment="1">
      <alignment horizontal="center"/>
    </xf>
    <xf numFmtId="0" fontId="16" fillId="0" borderId="21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center" vertical="center"/>
    </xf>
    <xf numFmtId="0" fontId="16" fillId="0" borderId="23" xfId="4" applyFont="1" applyFill="1" applyBorder="1" applyAlignment="1">
      <alignment horizontal="center" vertical="center"/>
    </xf>
    <xf numFmtId="0" fontId="16" fillId="0" borderId="0" xfId="4" applyFont="1" applyFill="1"/>
    <xf numFmtId="0" fontId="17" fillId="0" borderId="0" xfId="4" applyFont="1" applyFill="1" applyAlignment="1">
      <alignment horizontal="center"/>
    </xf>
    <xf numFmtId="1" fontId="17" fillId="0" borderId="0" xfId="0" applyNumberFormat="1" applyFont="1" applyFill="1" applyBorder="1"/>
    <xf numFmtId="0" fontId="17" fillId="0" borderId="0" xfId="0" applyFont="1" applyFill="1" applyAlignment="1">
      <alignment horizontal="right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166" fontId="17" fillId="0" borderId="29" xfId="0" applyNumberFormat="1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vertical="center"/>
    </xf>
    <xf numFmtId="0" fontId="17" fillId="0" borderId="2" xfId="0" applyFont="1" applyFill="1" applyBorder="1" applyAlignment="1">
      <alignment vertical="center"/>
    </xf>
    <xf numFmtId="0" fontId="17" fillId="0" borderId="33" xfId="0" applyFont="1" applyFill="1" applyBorder="1" applyAlignment="1">
      <alignment vertical="center"/>
    </xf>
    <xf numFmtId="166" fontId="17" fillId="0" borderId="34" xfId="0" applyNumberFormat="1" applyFont="1" applyFill="1" applyBorder="1" applyAlignment="1">
      <alignment horizontal="center" vertical="center"/>
    </xf>
    <xf numFmtId="166" fontId="17" fillId="0" borderId="35" xfId="0" applyNumberFormat="1" applyFont="1" applyFill="1" applyBorder="1" applyAlignment="1">
      <alignment horizontal="center" vertical="center"/>
    </xf>
    <xf numFmtId="166" fontId="17" fillId="0" borderId="36" xfId="0" applyNumberFormat="1" applyFont="1" applyFill="1" applyBorder="1" applyAlignment="1">
      <alignment horizontal="center" vertical="center"/>
    </xf>
    <xf numFmtId="166" fontId="17" fillId="0" borderId="37" xfId="0" applyNumberFormat="1" applyFont="1" applyFill="1" applyBorder="1" applyAlignment="1">
      <alignment horizontal="center" vertical="center"/>
    </xf>
    <xf numFmtId="166" fontId="17" fillId="0" borderId="38" xfId="0" applyNumberFormat="1" applyFont="1" applyFill="1" applyBorder="1" applyAlignment="1">
      <alignment horizontal="center" vertical="center"/>
    </xf>
    <xf numFmtId="166" fontId="17" fillId="0" borderId="39" xfId="0" applyNumberFormat="1" applyFont="1" applyFill="1" applyBorder="1" applyAlignment="1">
      <alignment horizontal="center" vertical="center"/>
    </xf>
    <xf numFmtId="166" fontId="17" fillId="0" borderId="40" xfId="0" applyNumberFormat="1" applyFont="1" applyFill="1" applyBorder="1" applyAlignment="1">
      <alignment horizontal="center" vertical="center"/>
    </xf>
    <xf numFmtId="166" fontId="17" fillId="0" borderId="41" xfId="0" applyNumberFormat="1" applyFont="1" applyFill="1" applyBorder="1" applyAlignment="1">
      <alignment horizontal="center" vertical="center"/>
    </xf>
    <xf numFmtId="164" fontId="17" fillId="0" borderId="24" xfId="0" applyNumberFormat="1" applyFont="1" applyFill="1" applyBorder="1" applyAlignment="1">
      <alignment horizontal="center" vertical="center"/>
    </xf>
    <xf numFmtId="164" fontId="17" fillId="0" borderId="25" xfId="0" applyNumberFormat="1" applyFont="1" applyFill="1" applyBorder="1" applyAlignment="1">
      <alignment horizontal="center" vertical="center"/>
    </xf>
    <xf numFmtId="164" fontId="17" fillId="0" borderId="26" xfId="0" applyNumberFormat="1" applyFont="1" applyFill="1" applyBorder="1" applyAlignment="1">
      <alignment horizontal="center" vertical="center"/>
    </xf>
    <xf numFmtId="164" fontId="17" fillId="0" borderId="1" xfId="0" applyNumberFormat="1" applyFont="1" applyFill="1" applyBorder="1" applyAlignment="1">
      <alignment horizontal="center" vertical="center"/>
    </xf>
    <xf numFmtId="164" fontId="17" fillId="0" borderId="13" xfId="0" applyNumberFormat="1" applyFont="1" applyFill="1" applyBorder="1" applyAlignment="1">
      <alignment horizontal="center" vertical="center"/>
    </xf>
    <xf numFmtId="164" fontId="17" fillId="0" borderId="15" xfId="0" applyNumberFormat="1" applyFont="1" applyFill="1" applyBorder="1" applyAlignment="1">
      <alignment horizontal="center" vertical="center"/>
    </xf>
    <xf numFmtId="164" fontId="17" fillId="0" borderId="16" xfId="0" applyNumberFormat="1" applyFont="1" applyFill="1" applyBorder="1" applyAlignment="1">
      <alignment horizontal="center" vertical="center"/>
    </xf>
    <xf numFmtId="0" fontId="23" fillId="0" borderId="0" xfId="21" applyFont="1" applyFill="1"/>
    <xf numFmtId="0" fontId="16" fillId="0" borderId="30" xfId="4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8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6" fillId="0" borderId="44" xfId="0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  <xf numFmtId="164" fontId="17" fillId="0" borderId="46" xfId="0" applyNumberFormat="1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164" fontId="17" fillId="0" borderId="47" xfId="0" applyNumberFormat="1" applyFont="1" applyFill="1" applyBorder="1" applyAlignment="1">
      <alignment horizontal="center" vertical="center"/>
    </xf>
    <xf numFmtId="164" fontId="17" fillId="0" borderId="49" xfId="0" applyNumberFormat="1" applyFont="1" applyFill="1" applyBorder="1" applyAlignment="1">
      <alignment horizontal="center"/>
    </xf>
    <xf numFmtId="164" fontId="17" fillId="0" borderId="15" xfId="0" applyNumberFormat="1" applyFont="1" applyFill="1" applyBorder="1" applyAlignment="1">
      <alignment horizontal="center"/>
    </xf>
    <xf numFmtId="166" fontId="17" fillId="0" borderId="29" xfId="0" applyNumberFormat="1" applyFont="1" applyFill="1" applyBorder="1" applyAlignment="1">
      <alignment horizontal="center"/>
    </xf>
    <xf numFmtId="0" fontId="16" fillId="0" borderId="6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vertical="center"/>
    </xf>
    <xf numFmtId="0" fontId="17" fillId="0" borderId="0" xfId="4" applyFont="1" applyFill="1" applyAlignment="1">
      <alignment vertical="center"/>
    </xf>
    <xf numFmtId="0" fontId="16" fillId="0" borderId="9" xfId="0" applyFont="1" applyFill="1" applyBorder="1" applyAlignment="1">
      <alignment horizontal="center" vertical="center" wrapText="1"/>
    </xf>
    <xf numFmtId="0" fontId="16" fillId="0" borderId="48" xfId="4" applyFont="1" applyFill="1" applyBorder="1" applyAlignment="1">
      <alignment horizontal="center" vertical="center"/>
    </xf>
    <xf numFmtId="0" fontId="17" fillId="0" borderId="10" xfId="4" applyFont="1" applyFill="1" applyBorder="1" applyAlignment="1">
      <alignment horizontal="center"/>
    </xf>
    <xf numFmtId="0" fontId="17" fillId="0" borderId="49" xfId="4" applyFont="1" applyFill="1" applyBorder="1"/>
    <xf numFmtId="0" fontId="17" fillId="0" borderId="0" xfId="4" applyFont="1" applyFill="1" applyBorder="1"/>
    <xf numFmtId="0" fontId="17" fillId="0" borderId="0" xfId="4" quotePrefix="1" applyFont="1" applyFill="1" applyBorder="1"/>
    <xf numFmtId="0" fontId="16" fillId="0" borderId="0" xfId="4" applyFont="1" applyFill="1" applyBorder="1" applyAlignment="1">
      <alignment horizontal="center"/>
    </xf>
    <xf numFmtId="0" fontId="17" fillId="0" borderId="12" xfId="4" applyFont="1" applyFill="1" applyBorder="1" applyAlignment="1">
      <alignment horizontal="center"/>
    </xf>
    <xf numFmtId="0" fontId="17" fillId="0" borderId="1" xfId="4" applyFont="1" applyFill="1" applyBorder="1"/>
    <xf numFmtId="0" fontId="24" fillId="0" borderId="0" xfId="4" applyFont="1" applyFill="1" applyBorder="1"/>
    <xf numFmtId="0" fontId="17" fillId="0" borderId="15" xfId="0" applyFont="1" applyFill="1" applyBorder="1" applyAlignment="1">
      <alignment vertical="center"/>
    </xf>
    <xf numFmtId="0" fontId="17" fillId="0" borderId="0" xfId="4" applyFont="1" applyFill="1" applyAlignment="1">
      <alignment horizontal="left"/>
    </xf>
    <xf numFmtId="0" fontId="8" fillId="0" borderId="0" xfId="0" applyFont="1" applyFill="1"/>
    <xf numFmtId="0" fontId="16" fillId="0" borderId="7" xfId="4" applyFont="1" applyFill="1" applyBorder="1" applyAlignment="1">
      <alignment horizontal="center" vertical="center"/>
    </xf>
    <xf numFmtId="164" fontId="16" fillId="0" borderId="7" xfId="4" applyNumberFormat="1" applyFont="1" applyFill="1" applyBorder="1" applyAlignment="1">
      <alignment horizontal="center" vertical="center"/>
    </xf>
    <xf numFmtId="1" fontId="16" fillId="0" borderId="8" xfId="4" applyNumberFormat="1" applyFont="1" applyFill="1" applyBorder="1" applyAlignment="1">
      <alignment horizontal="center" vertical="center"/>
    </xf>
    <xf numFmtId="0" fontId="16" fillId="0" borderId="0" xfId="4" applyFont="1" applyFill="1" applyAlignment="1">
      <alignment horizontal="center" vertical="center"/>
    </xf>
    <xf numFmtId="0" fontId="16" fillId="0" borderId="0" xfId="4" applyFont="1" applyFill="1" applyBorder="1" applyAlignment="1">
      <alignment horizontal="center" vertical="center" wrapText="1"/>
    </xf>
    <xf numFmtId="164" fontId="17" fillId="0" borderId="49" xfId="4" applyNumberFormat="1" applyFont="1" applyFill="1" applyBorder="1" applyAlignment="1" applyProtection="1">
      <alignment horizontal="center"/>
    </xf>
    <xf numFmtId="164" fontId="17" fillId="0" borderId="11" xfId="4" applyNumberFormat="1" applyFont="1" applyFill="1" applyBorder="1" applyAlignment="1" applyProtection="1">
      <alignment horizontal="center"/>
    </xf>
    <xf numFmtId="164" fontId="17" fillId="0" borderId="10" xfId="4" applyNumberFormat="1" applyFont="1" applyFill="1" applyBorder="1" applyAlignment="1">
      <alignment horizontal="center"/>
    </xf>
    <xf numFmtId="1" fontId="17" fillId="0" borderId="11" xfId="4" applyNumberFormat="1" applyFont="1" applyFill="1" applyBorder="1" applyAlignment="1">
      <alignment horizontal="center"/>
    </xf>
    <xf numFmtId="1" fontId="17" fillId="0" borderId="0" xfId="4" applyNumberFormat="1" applyFont="1" applyFill="1" applyAlignment="1">
      <alignment horizontal="center"/>
    </xf>
    <xf numFmtId="1" fontId="17" fillId="0" borderId="13" xfId="4" applyNumberFormat="1" applyFont="1" applyFill="1" applyBorder="1" applyAlignment="1">
      <alignment horizontal="center"/>
    </xf>
    <xf numFmtId="164" fontId="17" fillId="0" borderId="0" xfId="4" applyNumberFormat="1" applyFont="1" applyFill="1" applyAlignment="1">
      <alignment horizontal="center"/>
    </xf>
    <xf numFmtId="0" fontId="17" fillId="0" borderId="14" xfId="4" applyFont="1" applyFill="1" applyBorder="1" applyAlignment="1">
      <alignment horizontal="center"/>
    </xf>
    <xf numFmtId="0" fontId="17" fillId="0" borderId="15" xfId="4" applyFont="1" applyFill="1" applyBorder="1"/>
    <xf numFmtId="1" fontId="17" fillId="0" borderId="16" xfId="4" applyNumberFormat="1" applyFont="1" applyFill="1" applyBorder="1" applyAlignment="1">
      <alignment horizontal="center"/>
    </xf>
    <xf numFmtId="164" fontId="17" fillId="0" borderId="1" xfId="4" applyNumberFormat="1" applyFont="1" applyFill="1" applyBorder="1" applyAlignment="1" applyProtection="1">
      <alignment horizontal="center"/>
    </xf>
    <xf numFmtId="164" fontId="17" fillId="0" borderId="0" xfId="4" applyNumberFormat="1" applyFont="1" applyFill="1" applyBorder="1" applyAlignment="1" applyProtection="1">
      <alignment horizontal="center"/>
    </xf>
    <xf numFmtId="0" fontId="16" fillId="0" borderId="18" xfId="4" applyFont="1" applyFill="1" applyBorder="1" applyAlignment="1">
      <alignment horizontal="center" vertical="center" wrapText="1"/>
    </xf>
    <xf numFmtId="0" fontId="16" fillId="0" borderId="18" xfId="4" applyFont="1" applyFill="1" applyBorder="1" applyAlignment="1">
      <alignment horizontal="center" vertical="center"/>
    </xf>
    <xf numFmtId="164" fontId="17" fillId="0" borderId="20" xfId="4" applyNumberFormat="1" applyFont="1" applyFill="1" applyBorder="1" applyAlignment="1">
      <alignment horizontal="center" vertical="center"/>
    </xf>
    <xf numFmtId="164" fontId="17" fillId="0" borderId="47" xfId="4" applyNumberFormat="1" applyFont="1" applyFill="1" applyBorder="1" applyAlignment="1">
      <alignment horizontal="center" vertical="center"/>
    </xf>
    <xf numFmtId="164" fontId="17" fillId="0" borderId="19" xfId="4" applyNumberFormat="1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horizontal="center" vertical="center"/>
    </xf>
    <xf numFmtId="164" fontId="17" fillId="0" borderId="18" xfId="4" applyNumberFormat="1" applyFont="1" applyFill="1" applyBorder="1" applyAlignment="1">
      <alignment horizontal="center" vertical="center"/>
    </xf>
    <xf numFmtId="164" fontId="17" fillId="0" borderId="0" xfId="4" applyNumberFormat="1" applyFont="1" applyFill="1" applyBorder="1" applyAlignment="1">
      <alignment horizontal="center" vertical="center"/>
    </xf>
    <xf numFmtId="164" fontId="24" fillId="0" borderId="0" xfId="0" applyNumberFormat="1" applyFont="1" applyFill="1" applyBorder="1" applyAlignment="1">
      <alignment horizontal="center"/>
    </xf>
    <xf numFmtId="164" fontId="17" fillId="4" borderId="3" xfId="0" applyNumberFormat="1" applyFont="1" applyFill="1" applyBorder="1" applyAlignment="1" applyProtection="1">
      <alignment horizontal="center" vertical="center"/>
    </xf>
    <xf numFmtId="164" fontId="17" fillId="4" borderId="1" xfId="0" applyNumberFormat="1" applyFont="1" applyFill="1" applyBorder="1" applyAlignment="1">
      <alignment horizontal="center"/>
    </xf>
    <xf numFmtId="0" fontId="16" fillId="0" borderId="5" xfId="4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9" xfId="4" applyFont="1" applyFill="1" applyBorder="1" applyAlignment="1">
      <alignment horizontal="center" vertical="center"/>
    </xf>
    <xf numFmtId="0" fontId="16" fillId="0" borderId="8" xfId="4" applyFont="1" applyFill="1" applyBorder="1" applyAlignment="1">
      <alignment horizontal="center" vertical="center"/>
    </xf>
    <xf numFmtId="164" fontId="17" fillId="0" borderId="11" xfId="0" applyNumberFormat="1" applyFont="1" applyFill="1" applyBorder="1" applyAlignment="1">
      <alignment horizontal="center"/>
    </xf>
    <xf numFmtId="164" fontId="17" fillId="4" borderId="13" xfId="0" applyNumberFormat="1" applyFont="1" applyFill="1" applyBorder="1" applyAlignment="1">
      <alignment horizontal="center"/>
    </xf>
    <xf numFmtId="164" fontId="17" fillId="0" borderId="13" xfId="0" applyNumberFormat="1" applyFont="1" applyFill="1" applyBorder="1" applyAlignment="1">
      <alignment horizontal="center"/>
    </xf>
    <xf numFmtId="166" fontId="17" fillId="0" borderId="40" xfId="0" applyNumberFormat="1" applyFont="1" applyFill="1" applyBorder="1" applyAlignment="1">
      <alignment horizontal="center"/>
    </xf>
    <xf numFmtId="164" fontId="17" fillId="0" borderId="16" xfId="0" applyNumberFormat="1" applyFont="1" applyFill="1" applyBorder="1" applyAlignment="1">
      <alignment horizontal="center"/>
    </xf>
    <xf numFmtId="164" fontId="17" fillId="0" borderId="44" xfId="0" applyNumberFormat="1" applyFont="1" applyFill="1" applyBorder="1" applyAlignment="1">
      <alignment horizontal="center" vertical="center"/>
    </xf>
    <xf numFmtId="164" fontId="17" fillId="4" borderId="11" xfId="0" applyNumberFormat="1" applyFont="1" applyFill="1" applyBorder="1" applyAlignment="1">
      <alignment horizontal="center"/>
    </xf>
    <xf numFmtId="164" fontId="17" fillId="0" borderId="45" xfId="0" applyNumberFormat="1" applyFont="1" applyFill="1" applyBorder="1" applyAlignment="1">
      <alignment horizontal="center"/>
    </xf>
    <xf numFmtId="164" fontId="17" fillId="0" borderId="51" xfId="0" applyNumberFormat="1" applyFont="1" applyFill="1" applyBorder="1" applyAlignment="1">
      <alignment horizontal="center" vertical="center"/>
    </xf>
    <xf numFmtId="164" fontId="17" fillId="0" borderId="44" xfId="4" applyNumberFormat="1" applyFont="1" applyFill="1" applyBorder="1" applyAlignment="1">
      <alignment horizontal="center"/>
    </xf>
    <xf numFmtId="164" fontId="17" fillId="0" borderId="48" xfId="4" applyNumberFormat="1" applyFont="1" applyFill="1" applyBorder="1" applyAlignment="1" applyProtection="1">
      <alignment horizontal="center"/>
    </xf>
    <xf numFmtId="164" fontId="17" fillId="0" borderId="45" xfId="4" applyNumberFormat="1" applyFont="1" applyFill="1" applyBorder="1" applyAlignment="1" applyProtection="1">
      <alignment horizont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6" fillId="0" borderId="4" xfId="4" applyFont="1" applyFill="1" applyBorder="1" applyAlignment="1">
      <alignment horizontal="center" vertical="center" wrapText="1"/>
    </xf>
    <xf numFmtId="0" fontId="16" fillId="0" borderId="5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42" xfId="0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horizontal="center" vertical="center" wrapText="1"/>
    </xf>
    <xf numFmtId="0" fontId="16" fillId="0" borderId="7" xfId="4" applyFont="1" applyFill="1" applyBorder="1" applyAlignment="1">
      <alignment horizontal="center" vertical="center" wrapText="1"/>
    </xf>
    <xf numFmtId="0" fontId="16" fillId="0" borderId="8" xfId="4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16" fillId="0" borderId="50" xfId="4" applyFont="1" applyFill="1" applyBorder="1" applyAlignment="1">
      <alignment horizontal="center" vertical="center" wrapText="1"/>
    </xf>
    <xf numFmtId="0" fontId="16" fillId="0" borderId="3" xfId="4" applyFont="1" applyFill="1" applyBorder="1" applyAlignment="1">
      <alignment horizontal="center" vertical="center" wrapText="1"/>
    </xf>
    <xf numFmtId="0" fontId="17" fillId="0" borderId="9" xfId="4" applyFont="1" applyFill="1" applyBorder="1" applyAlignment="1"/>
    <xf numFmtId="0" fontId="16" fillId="0" borderId="9" xfId="4" applyFont="1" applyFill="1" applyBorder="1" applyAlignment="1">
      <alignment horizontal="center" vertical="center"/>
    </xf>
    <xf numFmtId="0" fontId="16" fillId="0" borderId="8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</cellXfs>
  <cellStyles count="37">
    <cellStyle name="Bad" xfId="21" builtinId="27"/>
    <cellStyle name="Good 2" xfId="18" xr:uid="{00000000-0005-0000-0000-000000000000}"/>
    <cellStyle name="Normaallaad 2" xfId="1" xr:uid="{00000000-0005-0000-0000-000002000000}"/>
    <cellStyle name="Normaallaad 2 2" xfId="9" xr:uid="{00000000-0005-0000-0000-000003000000}"/>
    <cellStyle name="Normaallaad 2 3" xfId="12" xr:uid="{00000000-0005-0000-0000-000004000000}"/>
    <cellStyle name="Normaallaad 2 3 2" xfId="19" xr:uid="{00000000-0005-0000-0000-000005000000}"/>
    <cellStyle name="Normaallaad 2 3 2 2" xfId="32" xr:uid="{00000000-0005-0000-0000-000006000000}"/>
    <cellStyle name="Normaallaad 2 3 2 3" xfId="26" xr:uid="{00000000-0005-0000-0000-000007000000}"/>
    <cellStyle name="Normaallaad 2 3 3" xfId="29" xr:uid="{00000000-0005-0000-0000-000008000000}"/>
    <cellStyle name="Normaallaad 2 3 4" xfId="23" xr:uid="{00000000-0005-0000-0000-000009000000}"/>
    <cellStyle name="Normaallaad 2 4" xfId="24" xr:uid="{00000000-0005-0000-0000-00000A000000}"/>
    <cellStyle name="Normaallaad 2 4 2" xfId="31" xr:uid="{00000000-0005-0000-0000-00000B000000}"/>
    <cellStyle name="Normaallaad 2 5" xfId="27" xr:uid="{00000000-0005-0000-0000-00000C000000}"/>
    <cellStyle name="Normaallaad 2 6" xfId="22" xr:uid="{00000000-0005-0000-0000-00000D000000}"/>
    <cellStyle name="Normaallaad 3" xfId="2" xr:uid="{00000000-0005-0000-0000-00000E000000}"/>
    <cellStyle name="Normaallaad 3 2" xfId="13" xr:uid="{00000000-0005-0000-0000-00000F000000}"/>
    <cellStyle name="Normaallaad 4" xfId="7" xr:uid="{00000000-0005-0000-0000-000010000000}"/>
    <cellStyle name="Normaallaad 5" xfId="8" xr:uid="{00000000-0005-0000-0000-000011000000}"/>
    <cellStyle name="Normaallaad 5 2" xfId="17" xr:uid="{00000000-0005-0000-0000-000012000000}"/>
    <cellStyle name="Normaallaad 5 2 2" xfId="30" xr:uid="{00000000-0005-0000-0000-000013000000}"/>
    <cellStyle name="Normaallaad 5 3" xfId="28" xr:uid="{00000000-0005-0000-0000-000014000000}"/>
    <cellStyle name="Normal" xfId="0" builtinId="0"/>
    <cellStyle name="Normal 2" xfId="3" xr:uid="{00000000-0005-0000-0000-000016000000}"/>
    <cellStyle name="Normal 2 2" xfId="4" xr:uid="{00000000-0005-0000-0000-000017000000}"/>
    <cellStyle name="Normal 3" xfId="20" xr:uid="{00000000-0005-0000-0000-000018000000}"/>
    <cellStyle name="Normal 3 2" xfId="33" xr:uid="{00000000-0005-0000-0000-000019000000}"/>
    <cellStyle name="Normal 3 3" xfId="34" xr:uid="{00000000-0005-0000-0000-00001A000000}"/>
    <cellStyle name="Normal 3 4" xfId="36" xr:uid="{00000000-0005-0000-0000-00001B000000}"/>
    <cellStyle name="Normal 4" xfId="35" xr:uid="{00000000-0005-0000-0000-00001C000000}"/>
    <cellStyle name="Percent 2" xfId="10" xr:uid="{00000000-0005-0000-0000-00001D000000}"/>
    <cellStyle name="Percent 2 2" xfId="16" xr:uid="{00000000-0005-0000-0000-00001E000000}"/>
    <cellStyle name="Percent 2 3" xfId="25" xr:uid="{00000000-0005-0000-0000-00001F000000}"/>
    <cellStyle name="Percent 3" xfId="11" xr:uid="{00000000-0005-0000-0000-000020000000}"/>
    <cellStyle name="Protsent 2" xfId="5" xr:uid="{00000000-0005-0000-0000-000021000000}"/>
    <cellStyle name="Protsent 2 2" xfId="14" xr:uid="{00000000-0005-0000-0000-000022000000}"/>
    <cellStyle name="Protsent 3" xfId="6" xr:uid="{00000000-0005-0000-0000-000023000000}"/>
    <cellStyle name="Protsent 3 2" xfId="15" xr:uid="{00000000-0005-0000-0000-00002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31589"/>
      <color rgb="FF993300"/>
      <color rgb="FF5C3E32"/>
      <color rgb="FF7A3D00"/>
      <color rgb="FF17BB84"/>
      <color rgb="FFFFCC66"/>
      <color rgb="FFFFCCCC"/>
      <color rgb="FFFFCCFF"/>
      <color rgb="FF66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N124"/>
  <sheetViews>
    <sheetView showWhiteSpace="0" zoomScale="70" zoomScaleNormal="70" workbookViewId="0">
      <selection activeCell="T26" sqref="T26"/>
    </sheetView>
  </sheetViews>
  <sheetFormatPr defaultColWidth="10.625" defaultRowHeight="15" x14ac:dyDescent="0.25"/>
  <cols>
    <col min="1" max="1" width="4.625" style="5" customWidth="1"/>
    <col min="2" max="2" width="15.625" style="5" customWidth="1"/>
    <col min="3" max="6" width="13.125" style="5" bestFit="1" customWidth="1"/>
    <col min="7" max="8" width="5" style="5" bestFit="1" customWidth="1"/>
    <col min="9" max="9" width="5.5" style="5" bestFit="1" customWidth="1"/>
    <col min="10" max="10" width="5.125" style="5" bestFit="1" customWidth="1"/>
    <col min="11" max="12" width="10.625" style="5" customWidth="1"/>
    <col min="13" max="13" width="10.625" style="5"/>
    <col min="14" max="14" width="16" style="5" customWidth="1"/>
    <col min="15" max="16384" width="10.625" style="5"/>
  </cols>
  <sheetData>
    <row r="1" spans="1:12" ht="75" customHeight="1" thickBot="1" x14ac:dyDescent="0.3">
      <c r="A1" s="179" t="s">
        <v>72</v>
      </c>
      <c r="B1" s="180"/>
      <c r="C1" s="74" t="s">
        <v>43</v>
      </c>
      <c r="D1" s="74" t="s">
        <v>44</v>
      </c>
      <c r="E1" s="74" t="s">
        <v>45</v>
      </c>
      <c r="F1" s="77" t="s">
        <v>46</v>
      </c>
      <c r="G1" s="181" t="s">
        <v>56</v>
      </c>
      <c r="H1" s="181"/>
      <c r="I1" s="182"/>
      <c r="J1" s="182"/>
      <c r="K1" s="179" t="s">
        <v>79</v>
      </c>
      <c r="L1" s="183"/>
    </row>
    <row r="2" spans="1:12" s="11" customFormat="1" ht="25.35" customHeight="1" thickBot="1" x14ac:dyDescent="0.25">
      <c r="A2" s="7" t="s">
        <v>47</v>
      </c>
      <c r="B2" s="8" t="s">
        <v>26</v>
      </c>
      <c r="C2" s="8" t="s">
        <v>76</v>
      </c>
      <c r="D2" s="8" t="s">
        <v>76</v>
      </c>
      <c r="E2" s="8" t="s">
        <v>76</v>
      </c>
      <c r="F2" s="8" t="s">
        <v>76</v>
      </c>
      <c r="G2" s="75" t="s">
        <v>58</v>
      </c>
      <c r="H2" s="75" t="s">
        <v>59</v>
      </c>
      <c r="I2" s="75" t="s">
        <v>60</v>
      </c>
      <c r="J2" s="75" t="s">
        <v>61</v>
      </c>
      <c r="K2" s="9" t="s">
        <v>62</v>
      </c>
      <c r="L2" s="10" t="s">
        <v>57</v>
      </c>
    </row>
    <row r="3" spans="1:12" s="16" customFormat="1" ht="14.85" customHeight="1" x14ac:dyDescent="0.25">
      <c r="A3" s="12">
        <v>1</v>
      </c>
      <c r="B3" s="80" t="s">
        <v>27</v>
      </c>
      <c r="C3" s="83">
        <v>56.1</v>
      </c>
      <c r="D3" s="84">
        <v>21</v>
      </c>
      <c r="E3" s="84">
        <v>4.7</v>
      </c>
      <c r="F3" s="85">
        <v>2</v>
      </c>
      <c r="G3" s="13">
        <v>25</v>
      </c>
      <c r="H3" s="13">
        <v>25</v>
      </c>
      <c r="I3" s="13">
        <v>25</v>
      </c>
      <c r="J3" s="13">
        <v>25</v>
      </c>
      <c r="K3" s="14">
        <f t="shared" ref="K3:K11" si="0">((C3*G$3)+(D3*H$3)+(E3*I$3)+(F3*J$3))/SUM(G$3,H$3,I$3,J$3)</f>
        <v>20.95</v>
      </c>
      <c r="L3" s="15">
        <f t="shared" ref="L3:L30" si="1">RANK(K3,K$3:K$30)</f>
        <v>24</v>
      </c>
    </row>
    <row r="4" spans="1:12" s="16" customFormat="1" ht="14.85" customHeight="1" x14ac:dyDescent="0.25">
      <c r="A4" s="17">
        <v>2</v>
      </c>
      <c r="B4" s="81" t="s">
        <v>17</v>
      </c>
      <c r="C4" s="86">
        <v>62.5</v>
      </c>
      <c r="D4" s="79">
        <v>29.2</v>
      </c>
      <c r="E4" s="79">
        <v>6.6</v>
      </c>
      <c r="F4" s="87">
        <v>2.2000000000000002</v>
      </c>
      <c r="G4" s="5"/>
      <c r="H4" s="5"/>
      <c r="I4" s="20" t="s">
        <v>63</v>
      </c>
      <c r="J4" s="20">
        <v>100</v>
      </c>
      <c r="K4" s="18">
        <f t="shared" si="0"/>
        <v>25.125</v>
      </c>
      <c r="L4" s="19">
        <f t="shared" si="1"/>
        <v>15</v>
      </c>
    </row>
    <row r="5" spans="1:12" s="16" customFormat="1" ht="14.85" customHeight="1" x14ac:dyDescent="0.25">
      <c r="A5" s="17">
        <v>3</v>
      </c>
      <c r="B5" s="81" t="s">
        <v>18</v>
      </c>
      <c r="C5" s="86">
        <v>71.2</v>
      </c>
      <c r="D5" s="79">
        <v>27.5</v>
      </c>
      <c r="E5" s="79">
        <v>9.1999999999999993</v>
      </c>
      <c r="F5" s="87">
        <v>4.2</v>
      </c>
      <c r="G5" s="5"/>
      <c r="H5" s="5"/>
      <c r="K5" s="18">
        <f t="shared" si="0"/>
        <v>28.024999999999999</v>
      </c>
      <c r="L5" s="19">
        <f t="shared" si="1"/>
        <v>14</v>
      </c>
    </row>
    <row r="6" spans="1:12" s="16" customFormat="1" ht="14.85" customHeight="1" x14ac:dyDescent="0.25">
      <c r="A6" s="17">
        <v>4</v>
      </c>
      <c r="B6" s="81" t="s">
        <v>19</v>
      </c>
      <c r="C6" s="86">
        <v>77.8</v>
      </c>
      <c r="D6" s="79">
        <v>43.5</v>
      </c>
      <c r="E6" s="79">
        <v>14.9</v>
      </c>
      <c r="F6" s="87">
        <v>7</v>
      </c>
      <c r="G6" s="5"/>
      <c r="H6" s="5"/>
      <c r="I6" s="5"/>
      <c r="J6" s="5"/>
      <c r="K6" s="18">
        <f t="shared" si="0"/>
        <v>35.799999999999997</v>
      </c>
      <c r="L6" s="19">
        <f t="shared" si="1"/>
        <v>3</v>
      </c>
    </row>
    <row r="7" spans="1:12" s="16" customFormat="1" ht="14.85" customHeight="1" x14ac:dyDescent="0.25">
      <c r="A7" s="17">
        <v>5</v>
      </c>
      <c r="B7" s="81" t="s">
        <v>16</v>
      </c>
      <c r="C7" s="86">
        <v>75.099999999999994</v>
      </c>
      <c r="D7" s="79">
        <v>46.6</v>
      </c>
      <c r="E7" s="79">
        <v>11.2</v>
      </c>
      <c r="F7" s="87">
        <v>5.0999999999999996</v>
      </c>
      <c r="G7" s="5"/>
      <c r="H7" s="5"/>
      <c r="I7" s="5"/>
      <c r="J7" s="5"/>
      <c r="K7" s="18">
        <f t="shared" si="0"/>
        <v>34.5</v>
      </c>
      <c r="L7" s="19">
        <f t="shared" si="1"/>
        <v>5</v>
      </c>
    </row>
    <row r="8" spans="1:12" s="16" customFormat="1" ht="14.85" customHeight="1" x14ac:dyDescent="0.25">
      <c r="A8" s="17">
        <v>6</v>
      </c>
      <c r="B8" s="81" t="s">
        <v>20</v>
      </c>
      <c r="C8" s="86">
        <v>71.3</v>
      </c>
      <c r="D8" s="79">
        <v>48.6</v>
      </c>
      <c r="E8" s="79">
        <v>27</v>
      </c>
      <c r="F8" s="87">
        <v>12</v>
      </c>
      <c r="G8" s="5"/>
      <c r="H8" s="5"/>
      <c r="I8" s="5"/>
      <c r="J8" s="5"/>
      <c r="K8" s="18">
        <f t="shared" si="0"/>
        <v>39.725000000000001</v>
      </c>
      <c r="L8" s="19">
        <f t="shared" si="1"/>
        <v>2</v>
      </c>
    </row>
    <row r="9" spans="1:12" s="16" customFormat="1" ht="14.85" customHeight="1" x14ac:dyDescent="0.25">
      <c r="A9" s="17">
        <v>7</v>
      </c>
      <c r="B9" s="81" t="s">
        <v>21</v>
      </c>
      <c r="C9" s="86">
        <v>57.7</v>
      </c>
      <c r="D9" s="79">
        <v>39.799999999999997</v>
      </c>
      <c r="E9" s="79">
        <v>16.600000000000001</v>
      </c>
      <c r="F9" s="87">
        <v>9</v>
      </c>
      <c r="G9" s="5"/>
      <c r="H9" s="5"/>
      <c r="I9" s="21"/>
      <c r="J9" s="21"/>
      <c r="K9" s="18">
        <f t="shared" si="0"/>
        <v>30.774999999999999</v>
      </c>
      <c r="L9" s="19">
        <f t="shared" si="1"/>
        <v>12</v>
      </c>
    </row>
    <row r="10" spans="1:12" s="16" customFormat="1" ht="14.85" customHeight="1" x14ac:dyDescent="0.25">
      <c r="A10" s="17">
        <v>8</v>
      </c>
      <c r="B10" s="81" t="s">
        <v>22</v>
      </c>
      <c r="C10" s="86">
        <v>47.9</v>
      </c>
      <c r="D10" s="79">
        <v>24.7</v>
      </c>
      <c r="E10" s="79">
        <v>6.9</v>
      </c>
      <c r="F10" s="87">
        <v>2.2000000000000002</v>
      </c>
      <c r="G10" s="5"/>
      <c r="H10" s="5"/>
      <c r="I10" s="5"/>
      <c r="J10" s="5"/>
      <c r="K10" s="18">
        <f t="shared" si="0"/>
        <v>20.425000000000001</v>
      </c>
      <c r="L10" s="19">
        <f t="shared" si="1"/>
        <v>25</v>
      </c>
    </row>
    <row r="11" spans="1:12" s="16" customFormat="1" ht="14.85" customHeight="1" x14ac:dyDescent="0.25">
      <c r="A11" s="17">
        <v>9</v>
      </c>
      <c r="B11" s="81" t="s">
        <v>23</v>
      </c>
      <c r="C11" s="86">
        <v>54.8</v>
      </c>
      <c r="D11" s="79">
        <v>31.7</v>
      </c>
      <c r="E11" s="79">
        <v>5.2</v>
      </c>
      <c r="F11" s="87">
        <v>1.5</v>
      </c>
      <c r="G11" s="5"/>
      <c r="H11" s="5"/>
      <c r="I11" s="5"/>
      <c r="J11" s="5"/>
      <c r="K11" s="18">
        <f t="shared" si="0"/>
        <v>23.3</v>
      </c>
      <c r="L11" s="19">
        <f t="shared" si="1"/>
        <v>18</v>
      </c>
    </row>
    <row r="12" spans="1:12" s="16" customFormat="1" ht="14.85" customHeight="1" x14ac:dyDescent="0.25">
      <c r="A12" s="17">
        <v>10</v>
      </c>
      <c r="B12" s="81" t="s">
        <v>24</v>
      </c>
      <c r="C12" s="86">
        <v>67.2</v>
      </c>
      <c r="D12" s="79">
        <v>21.5</v>
      </c>
      <c r="E12" s="79">
        <v>5.9</v>
      </c>
      <c r="F12" s="87">
        <v>1.8</v>
      </c>
      <c r="G12" s="5"/>
      <c r="H12" s="5"/>
      <c r="I12" s="5"/>
      <c r="J12" s="5"/>
      <c r="K12" s="18">
        <f t="shared" ref="K12:K30" si="2">((C12*G$3)+(D12*H$3)+(E12*I$3)+(F12*J$3))/SUM(G$3,H$3,I$3,J$3)</f>
        <v>24.1</v>
      </c>
      <c r="L12" s="19">
        <f t="shared" si="1"/>
        <v>16</v>
      </c>
    </row>
    <row r="13" spans="1:12" s="16" customFormat="1" ht="14.85" customHeight="1" x14ac:dyDescent="0.25">
      <c r="A13" s="17">
        <v>11</v>
      </c>
      <c r="B13" s="81" t="s">
        <v>54</v>
      </c>
      <c r="C13" s="86">
        <v>48.6</v>
      </c>
      <c r="D13" s="79">
        <v>24.7</v>
      </c>
      <c r="E13" s="79">
        <v>8.3000000000000007</v>
      </c>
      <c r="F13" s="87">
        <v>6.1</v>
      </c>
      <c r="G13" s="5"/>
      <c r="H13" s="5"/>
      <c r="I13" s="5"/>
      <c r="J13" s="5"/>
      <c r="K13" s="18">
        <f t="shared" si="2"/>
        <v>21.925000000000001</v>
      </c>
      <c r="L13" s="19">
        <f t="shared" si="1"/>
        <v>21</v>
      </c>
    </row>
    <row r="14" spans="1:12" s="16" customFormat="1" ht="14.85" customHeight="1" x14ac:dyDescent="0.25">
      <c r="A14" s="17">
        <v>12</v>
      </c>
      <c r="B14" s="81" t="s">
        <v>25</v>
      </c>
      <c r="C14" s="86">
        <v>57.7</v>
      </c>
      <c r="D14" s="79">
        <v>22.7</v>
      </c>
      <c r="E14" s="79">
        <v>7.9</v>
      </c>
      <c r="F14" s="87">
        <v>3.5</v>
      </c>
      <c r="G14" s="5"/>
      <c r="H14" s="5"/>
      <c r="I14" s="5"/>
      <c r="J14" s="5"/>
      <c r="K14" s="18">
        <f t="shared" si="2"/>
        <v>22.95</v>
      </c>
      <c r="L14" s="19">
        <f t="shared" si="1"/>
        <v>19</v>
      </c>
    </row>
    <row r="15" spans="1:12" s="16" customFormat="1" ht="14.85" customHeight="1" x14ac:dyDescent="0.25">
      <c r="A15" s="17">
        <v>13</v>
      </c>
      <c r="B15" s="81" t="s">
        <v>0</v>
      </c>
      <c r="C15" s="86">
        <v>64.2</v>
      </c>
      <c r="D15" s="79">
        <v>36.5</v>
      </c>
      <c r="E15" s="79">
        <v>15.4</v>
      </c>
      <c r="F15" s="87">
        <v>9.6</v>
      </c>
      <c r="G15" s="5"/>
      <c r="H15" s="5"/>
      <c r="I15" s="5"/>
      <c r="J15" s="5"/>
      <c r="K15" s="18">
        <f t="shared" si="2"/>
        <v>31.425000000000001</v>
      </c>
      <c r="L15" s="19">
        <f t="shared" si="1"/>
        <v>10</v>
      </c>
    </row>
    <row r="16" spans="1:12" s="16" customFormat="1" ht="14.85" customHeight="1" x14ac:dyDescent="0.25">
      <c r="A16" s="17">
        <v>14</v>
      </c>
      <c r="B16" s="81" t="s">
        <v>1</v>
      </c>
      <c r="C16" s="86">
        <v>66.5</v>
      </c>
      <c r="D16" s="79">
        <v>37.9</v>
      </c>
      <c r="E16" s="79">
        <v>15.6</v>
      </c>
      <c r="F16" s="87">
        <v>7.8</v>
      </c>
      <c r="G16" s="5"/>
      <c r="H16" s="5"/>
      <c r="I16" s="5"/>
      <c r="J16" s="5"/>
      <c r="K16" s="18">
        <f t="shared" si="2"/>
        <v>31.95</v>
      </c>
      <c r="L16" s="19">
        <f t="shared" si="1"/>
        <v>9</v>
      </c>
    </row>
    <row r="17" spans="1:12" s="16" customFormat="1" ht="14.85" customHeight="1" x14ac:dyDescent="0.25">
      <c r="A17" s="17">
        <v>15</v>
      </c>
      <c r="B17" s="81" t="s">
        <v>2</v>
      </c>
      <c r="C17" s="86">
        <v>64.599999999999994</v>
      </c>
      <c r="D17" s="79">
        <v>37.5</v>
      </c>
      <c r="E17" s="79">
        <v>14</v>
      </c>
      <c r="F17" s="87">
        <v>6</v>
      </c>
      <c r="G17" s="5"/>
      <c r="H17" s="5"/>
      <c r="I17" s="5"/>
      <c r="J17" s="5"/>
      <c r="K17" s="18">
        <f t="shared" si="2"/>
        <v>30.524999999999999</v>
      </c>
      <c r="L17" s="19">
        <f t="shared" si="1"/>
        <v>13</v>
      </c>
    </row>
    <row r="18" spans="1:12" s="16" customFormat="1" ht="14.85" customHeight="1" x14ac:dyDescent="0.25">
      <c r="A18" s="17">
        <v>16</v>
      </c>
      <c r="B18" s="81" t="s">
        <v>3</v>
      </c>
      <c r="C18" s="86">
        <v>56</v>
      </c>
      <c r="D18" s="79">
        <v>22.5</v>
      </c>
      <c r="E18" s="79">
        <v>6</v>
      </c>
      <c r="F18" s="87">
        <v>2.9</v>
      </c>
      <c r="G18" s="5"/>
      <c r="H18" s="5"/>
      <c r="I18" s="5"/>
      <c r="J18" s="5"/>
      <c r="K18" s="18">
        <f t="shared" si="2"/>
        <v>21.85</v>
      </c>
      <c r="L18" s="19">
        <f t="shared" si="1"/>
        <v>23</v>
      </c>
    </row>
    <row r="19" spans="1:12" s="16" customFormat="1" ht="14.85" customHeight="1" x14ac:dyDescent="0.25">
      <c r="A19" s="17">
        <v>17</v>
      </c>
      <c r="B19" s="81" t="s">
        <v>4</v>
      </c>
      <c r="C19" s="86">
        <v>55.1</v>
      </c>
      <c r="D19" s="79">
        <v>13.8</v>
      </c>
      <c r="E19" s="79">
        <v>5.3</v>
      </c>
      <c r="F19" s="87">
        <v>1.7</v>
      </c>
      <c r="G19" s="5"/>
      <c r="H19" s="5"/>
      <c r="I19" s="5"/>
      <c r="J19" s="5"/>
      <c r="K19" s="18">
        <f t="shared" si="2"/>
        <v>18.975000000000001</v>
      </c>
      <c r="L19" s="19">
        <f t="shared" si="1"/>
        <v>28</v>
      </c>
    </row>
    <row r="20" spans="1:12" s="16" customFormat="1" ht="14.85" customHeight="1" x14ac:dyDescent="0.25">
      <c r="A20" s="17">
        <v>18</v>
      </c>
      <c r="B20" s="81" t="s">
        <v>5</v>
      </c>
      <c r="C20" s="86">
        <v>53.7</v>
      </c>
      <c r="D20" s="79">
        <v>16</v>
      </c>
      <c r="E20" s="79">
        <v>6.9</v>
      </c>
      <c r="F20" s="87">
        <v>3.7</v>
      </c>
      <c r="G20" s="5"/>
      <c r="H20" s="5"/>
      <c r="I20" s="5"/>
      <c r="J20" s="5"/>
      <c r="K20" s="18">
        <f t="shared" si="2"/>
        <v>20.074999999999999</v>
      </c>
      <c r="L20" s="19">
        <f t="shared" si="1"/>
        <v>26</v>
      </c>
    </row>
    <row r="21" spans="1:12" s="16" customFormat="1" ht="14.85" customHeight="1" x14ac:dyDescent="0.25">
      <c r="A21" s="17">
        <v>19</v>
      </c>
      <c r="B21" s="81" t="s">
        <v>6</v>
      </c>
      <c r="C21" s="86">
        <v>71.8</v>
      </c>
      <c r="D21" s="79">
        <v>42.8</v>
      </c>
      <c r="E21" s="79">
        <v>12.7</v>
      </c>
      <c r="F21" s="87">
        <v>6.3</v>
      </c>
      <c r="G21" s="5"/>
      <c r="H21" s="5"/>
      <c r="I21" s="5"/>
      <c r="J21" s="5"/>
      <c r="K21" s="18">
        <f t="shared" si="2"/>
        <v>33.4</v>
      </c>
      <c r="L21" s="19">
        <f t="shared" si="1"/>
        <v>7</v>
      </c>
    </row>
    <row r="22" spans="1:12" s="16" customFormat="1" ht="14.85" customHeight="1" x14ac:dyDescent="0.25">
      <c r="A22" s="17">
        <v>20</v>
      </c>
      <c r="B22" s="81" t="s">
        <v>7</v>
      </c>
      <c r="C22" s="86">
        <v>61.1</v>
      </c>
      <c r="D22" s="79">
        <v>20</v>
      </c>
      <c r="E22" s="79">
        <v>8.6999999999999993</v>
      </c>
      <c r="F22" s="87">
        <v>5.6</v>
      </c>
      <c r="G22" s="5"/>
      <c r="H22" s="5"/>
      <c r="I22" s="5"/>
      <c r="J22" s="5"/>
      <c r="K22" s="18">
        <f t="shared" si="2"/>
        <v>23.85</v>
      </c>
      <c r="L22" s="19">
        <f t="shared" si="1"/>
        <v>17</v>
      </c>
    </row>
    <row r="23" spans="1:12" s="16" customFormat="1" ht="14.85" customHeight="1" x14ac:dyDescent="0.25">
      <c r="A23" s="17">
        <v>21</v>
      </c>
      <c r="B23" s="81" t="s">
        <v>8</v>
      </c>
      <c r="C23" s="86">
        <v>52.6</v>
      </c>
      <c r="D23" s="79">
        <v>22.6</v>
      </c>
      <c r="E23" s="79">
        <v>9.5</v>
      </c>
      <c r="F23" s="87">
        <v>4.7</v>
      </c>
      <c r="G23" s="5"/>
      <c r="H23" s="5"/>
      <c r="I23" s="5"/>
      <c r="J23" s="5"/>
      <c r="K23" s="18">
        <f t="shared" si="2"/>
        <v>22.35</v>
      </c>
      <c r="L23" s="19">
        <f t="shared" si="1"/>
        <v>20</v>
      </c>
    </row>
    <row r="24" spans="1:12" s="16" customFormat="1" ht="14.85" customHeight="1" x14ac:dyDescent="0.25">
      <c r="A24" s="17">
        <v>22</v>
      </c>
      <c r="B24" s="81" t="s">
        <v>9</v>
      </c>
      <c r="C24" s="86">
        <v>56.7</v>
      </c>
      <c r="D24" s="79">
        <v>35.799999999999997</v>
      </c>
      <c r="E24" s="79">
        <v>21.7</v>
      </c>
      <c r="F24" s="87">
        <v>16.7</v>
      </c>
      <c r="G24" s="5"/>
      <c r="H24" s="5"/>
      <c r="I24" s="5"/>
      <c r="J24" s="5"/>
      <c r="K24" s="18">
        <f t="shared" si="2"/>
        <v>32.725000000000001</v>
      </c>
      <c r="L24" s="19">
        <f t="shared" si="1"/>
        <v>8</v>
      </c>
    </row>
    <row r="25" spans="1:12" s="16" customFormat="1" ht="14.85" customHeight="1" x14ac:dyDescent="0.25">
      <c r="A25" s="17">
        <v>23</v>
      </c>
      <c r="B25" s="81" t="s">
        <v>10</v>
      </c>
      <c r="C25" s="86">
        <v>52</v>
      </c>
      <c r="D25" s="79">
        <v>29.7</v>
      </c>
      <c r="E25" s="79">
        <v>22.6</v>
      </c>
      <c r="F25" s="87">
        <v>20.5</v>
      </c>
      <c r="G25" s="5"/>
      <c r="H25" s="5"/>
      <c r="I25" s="5"/>
      <c r="J25" s="5"/>
      <c r="K25" s="18">
        <f t="shared" si="2"/>
        <v>31.2</v>
      </c>
      <c r="L25" s="19">
        <f t="shared" si="1"/>
        <v>11</v>
      </c>
    </row>
    <row r="26" spans="1:12" s="16" customFormat="1" ht="14.85" customHeight="1" x14ac:dyDescent="0.25">
      <c r="A26" s="17">
        <v>24</v>
      </c>
      <c r="B26" s="81" t="s">
        <v>11</v>
      </c>
      <c r="C26" s="86">
        <v>47.5</v>
      </c>
      <c r="D26" s="79">
        <v>15.2</v>
      </c>
      <c r="E26" s="79">
        <v>7.6</v>
      </c>
      <c r="F26" s="87">
        <v>6.1</v>
      </c>
      <c r="G26" s="5"/>
      <c r="H26" s="5"/>
      <c r="I26" s="5"/>
      <c r="J26" s="5"/>
      <c r="K26" s="18">
        <f t="shared" si="2"/>
        <v>19.100000000000001</v>
      </c>
      <c r="L26" s="19">
        <f t="shared" si="1"/>
        <v>27</v>
      </c>
    </row>
    <row r="27" spans="1:12" s="16" customFormat="1" ht="14.85" customHeight="1" x14ac:dyDescent="0.25">
      <c r="A27" s="17">
        <v>25</v>
      </c>
      <c r="B27" s="81" t="s">
        <v>12</v>
      </c>
      <c r="C27" s="86">
        <v>62.6</v>
      </c>
      <c r="D27" s="79">
        <v>19.600000000000001</v>
      </c>
      <c r="E27" s="79">
        <v>3.8</v>
      </c>
      <c r="F27" s="87">
        <v>1.6</v>
      </c>
      <c r="G27" s="5"/>
      <c r="H27" s="5"/>
      <c r="I27" s="5"/>
      <c r="J27" s="5"/>
      <c r="K27" s="18">
        <f t="shared" si="2"/>
        <v>21.9</v>
      </c>
      <c r="L27" s="19">
        <f t="shared" si="1"/>
        <v>22</v>
      </c>
    </row>
    <row r="28" spans="1:12" s="16" customFormat="1" ht="14.85" customHeight="1" x14ac:dyDescent="0.25">
      <c r="A28" s="17">
        <v>26</v>
      </c>
      <c r="B28" s="81" t="s">
        <v>13</v>
      </c>
      <c r="C28" s="86">
        <v>73.900000000000006</v>
      </c>
      <c r="D28" s="79">
        <v>42.9</v>
      </c>
      <c r="E28" s="79">
        <v>12.6</v>
      </c>
      <c r="F28" s="87">
        <v>5.4</v>
      </c>
      <c r="G28" s="5"/>
      <c r="H28" s="5"/>
      <c r="I28" s="5"/>
      <c r="J28" s="5"/>
      <c r="K28" s="18">
        <f t="shared" si="2"/>
        <v>33.700000000000003</v>
      </c>
      <c r="L28" s="19">
        <f t="shared" si="1"/>
        <v>6</v>
      </c>
    </row>
    <row r="29" spans="1:12" s="16" customFormat="1" ht="14.85" customHeight="1" x14ac:dyDescent="0.25">
      <c r="A29" s="17">
        <v>27</v>
      </c>
      <c r="B29" s="81" t="s">
        <v>14</v>
      </c>
      <c r="C29" s="86">
        <v>82</v>
      </c>
      <c r="D29" s="79">
        <v>64.2</v>
      </c>
      <c r="E29" s="79">
        <v>19.2</v>
      </c>
      <c r="F29" s="87">
        <v>8.3000000000000007</v>
      </c>
      <c r="G29" s="5"/>
      <c r="H29" s="5"/>
      <c r="I29" s="5"/>
      <c r="J29" s="5"/>
      <c r="K29" s="18">
        <f t="shared" si="2"/>
        <v>43.424999999999997</v>
      </c>
      <c r="L29" s="19">
        <f t="shared" si="1"/>
        <v>1</v>
      </c>
    </row>
    <row r="30" spans="1:12" s="16" customFormat="1" ht="14.85" customHeight="1" thickBot="1" x14ac:dyDescent="0.3">
      <c r="A30" s="22">
        <v>28</v>
      </c>
      <c r="B30" s="82" t="s">
        <v>15</v>
      </c>
      <c r="C30" s="88">
        <v>70.7</v>
      </c>
      <c r="D30" s="89">
        <v>45.3</v>
      </c>
      <c r="E30" s="89">
        <v>19.5</v>
      </c>
      <c r="F30" s="90">
        <v>7.7</v>
      </c>
      <c r="G30" s="5"/>
      <c r="H30" s="5"/>
      <c r="I30" s="5"/>
      <c r="J30" s="5"/>
      <c r="K30" s="23">
        <f t="shared" si="2"/>
        <v>35.799999999999997</v>
      </c>
      <c r="L30" s="24">
        <f t="shared" si="1"/>
        <v>3</v>
      </c>
    </row>
    <row r="31" spans="1:12" s="16" customFormat="1" ht="14.8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s="16" customFormat="1" ht="14.85" customHeight="1" x14ac:dyDescent="0.25">
      <c r="A32" s="5"/>
      <c r="B32" s="5" t="s">
        <v>68</v>
      </c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4" s="16" customFormat="1" x14ac:dyDescent="0.25">
      <c r="A33" s="5"/>
      <c r="B33" s="25" t="s">
        <v>28</v>
      </c>
      <c r="C33" s="1">
        <f>AVERAGE(C3:C30)</f>
        <v>62.103571428571435</v>
      </c>
      <c r="D33" s="1">
        <f>AVERAGE(D3:D30)</f>
        <v>31.56428571428571</v>
      </c>
      <c r="E33" s="1">
        <f>AVERAGE(E3:E30)</f>
        <v>11.625000000000002</v>
      </c>
      <c r="F33" s="1">
        <f>AVERAGE(F3:F30)</f>
        <v>6.1142857142857148</v>
      </c>
      <c r="G33" s="5"/>
      <c r="H33" s="5"/>
      <c r="I33" s="5"/>
      <c r="J33" s="5"/>
      <c r="K33" s="1">
        <f>AVERAGE(K3:K30)</f>
        <v>27.851785714285718</v>
      </c>
      <c r="L33" s="5"/>
    </row>
    <row r="34" spans="1:14" s="16" customFormat="1" x14ac:dyDescent="0.25">
      <c r="A34" s="5"/>
      <c r="B34" s="25" t="s">
        <v>32</v>
      </c>
      <c r="C34" s="1">
        <f>STDEV(C3:C30)</f>
        <v>9.5198226774201888</v>
      </c>
      <c r="D34" s="1">
        <f>STDEV(D3:D30)</f>
        <v>12.215752255780378</v>
      </c>
      <c r="E34" s="1">
        <f>STDEV(E3:E30)</f>
        <v>6.1945989019108856</v>
      </c>
      <c r="F34" s="1">
        <f>STDEV(F3:F30)</f>
        <v>4.4841047899436708</v>
      </c>
      <c r="G34" s="5"/>
      <c r="H34" s="5"/>
      <c r="I34" s="5"/>
      <c r="J34" s="5"/>
      <c r="K34" s="1">
        <f>STDEV(K3:K30)</f>
        <v>6.7687938930946494</v>
      </c>
      <c r="L34" s="5"/>
    </row>
    <row r="35" spans="1:14" s="16" customFormat="1" x14ac:dyDescent="0.25">
      <c r="A35" s="5"/>
      <c r="B35" s="25" t="s">
        <v>29</v>
      </c>
      <c r="C35" s="26">
        <f>COUNT(C3:C30)</f>
        <v>28</v>
      </c>
      <c r="D35" s="26">
        <f>COUNT(D3:D30)</f>
        <v>28</v>
      </c>
      <c r="E35" s="26">
        <f>COUNT(E3:E30)</f>
        <v>28</v>
      </c>
      <c r="F35" s="26">
        <f>COUNT(F3:F30)</f>
        <v>28</v>
      </c>
      <c r="G35" s="5"/>
      <c r="H35" s="5"/>
      <c r="I35" s="5"/>
      <c r="J35" s="5"/>
      <c r="K35" s="26">
        <f>COUNT(K3:K30)</f>
        <v>28</v>
      </c>
      <c r="L35" s="5"/>
    </row>
    <row r="36" spans="1:14" s="16" customFormat="1" x14ac:dyDescent="0.25">
      <c r="A36" s="5"/>
      <c r="B36" s="25" t="s">
        <v>30</v>
      </c>
      <c r="C36" s="27">
        <f>MIN(C3:C30)</f>
        <v>47.5</v>
      </c>
      <c r="D36" s="27">
        <f>MIN(D3:D30)</f>
        <v>13.8</v>
      </c>
      <c r="E36" s="27">
        <f>MIN(E3:E30)</f>
        <v>3.8</v>
      </c>
      <c r="F36" s="27">
        <f>MIN(F3:F30)</f>
        <v>1.5</v>
      </c>
      <c r="G36" s="13"/>
      <c r="H36" s="13"/>
      <c r="I36" s="13"/>
      <c r="J36" s="13"/>
      <c r="K36" s="27">
        <f>MIN(K3:K30)</f>
        <v>18.975000000000001</v>
      </c>
      <c r="L36" s="5"/>
    </row>
    <row r="37" spans="1:14" s="16" customFormat="1" x14ac:dyDescent="0.25">
      <c r="A37" s="5"/>
      <c r="B37" s="25" t="s">
        <v>31</v>
      </c>
      <c r="C37" s="27">
        <f>MAX(C3:C30)</f>
        <v>82</v>
      </c>
      <c r="D37" s="27">
        <f>MAX(D3:D30)</f>
        <v>64.2</v>
      </c>
      <c r="E37" s="27">
        <f>MAX(E3:E30)</f>
        <v>27</v>
      </c>
      <c r="F37" s="27">
        <f>MAX(F3:F30)</f>
        <v>20.5</v>
      </c>
      <c r="G37" s="13"/>
      <c r="H37" s="13"/>
      <c r="I37" s="13"/>
      <c r="J37" s="13"/>
      <c r="K37" s="27">
        <f>MAX(K3:K30)</f>
        <v>43.424999999999997</v>
      </c>
      <c r="L37" s="5"/>
    </row>
    <row r="38" spans="1:14" s="16" customForma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4" s="16" customFormat="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4" s="16" customFormat="1" ht="14.1" customHeight="1" thickBot="1" x14ac:dyDescent="0.3">
      <c r="A40" s="20"/>
      <c r="B40" s="5"/>
      <c r="C40" s="78"/>
      <c r="D40" s="78"/>
      <c r="E40" s="78"/>
      <c r="F40" s="78"/>
      <c r="G40" s="5"/>
      <c r="H40" s="5"/>
      <c r="I40" s="5"/>
      <c r="J40" s="5"/>
      <c r="K40" s="5"/>
      <c r="L40" s="5"/>
    </row>
    <row r="41" spans="1:14" ht="57" customHeight="1" thickBot="1" x14ac:dyDescent="0.3">
      <c r="A41" s="179" t="s">
        <v>73</v>
      </c>
      <c r="B41" s="180"/>
      <c r="C41" s="74" t="s">
        <v>43</v>
      </c>
      <c r="D41" s="74" t="s">
        <v>44</v>
      </c>
      <c r="E41" s="74" t="s">
        <v>45</v>
      </c>
      <c r="F41" s="77" t="s">
        <v>46</v>
      </c>
      <c r="G41" s="181" t="s">
        <v>56</v>
      </c>
      <c r="H41" s="181"/>
      <c r="I41" s="182"/>
      <c r="J41" s="182"/>
      <c r="K41" s="179" t="s">
        <v>79</v>
      </c>
      <c r="L41" s="183"/>
      <c r="N41" s="28" t="s">
        <v>70</v>
      </c>
    </row>
    <row r="42" spans="1:14" s="11" customFormat="1" ht="19.5" customHeight="1" thickBot="1" x14ac:dyDescent="0.25">
      <c r="A42" s="7" t="s">
        <v>47</v>
      </c>
      <c r="B42" s="8" t="s">
        <v>26</v>
      </c>
      <c r="C42" s="8" t="s">
        <v>76</v>
      </c>
      <c r="D42" s="8" t="s">
        <v>76</v>
      </c>
      <c r="E42" s="8" t="s">
        <v>76</v>
      </c>
      <c r="F42" s="8" t="s">
        <v>101</v>
      </c>
      <c r="G42" s="75" t="s">
        <v>58</v>
      </c>
      <c r="H42" s="75" t="s">
        <v>59</v>
      </c>
      <c r="I42" s="75" t="s">
        <v>60</v>
      </c>
      <c r="J42" s="75" t="s">
        <v>61</v>
      </c>
      <c r="K42" s="9" t="s">
        <v>62</v>
      </c>
      <c r="L42" s="10" t="s">
        <v>57</v>
      </c>
      <c r="N42" s="29" t="s">
        <v>75</v>
      </c>
    </row>
    <row r="43" spans="1:14" s="16" customFormat="1" ht="15" customHeight="1" x14ac:dyDescent="0.25">
      <c r="A43" s="12">
        <v>1</v>
      </c>
      <c r="B43" s="80" t="s">
        <v>27</v>
      </c>
      <c r="C43" s="83">
        <v>63.9</v>
      </c>
      <c r="D43" s="84">
        <v>25.9</v>
      </c>
      <c r="E43" s="84">
        <v>6.6</v>
      </c>
      <c r="F43" s="85">
        <v>3</v>
      </c>
      <c r="G43" s="13">
        <v>25</v>
      </c>
      <c r="H43" s="13">
        <v>25</v>
      </c>
      <c r="I43" s="13">
        <v>25</v>
      </c>
      <c r="J43" s="13">
        <v>25</v>
      </c>
      <c r="K43" s="14">
        <f>((C43*G$43)+(D43*H$43)+(E43*I$43)+(F43*J$43))/SUM(G$43,H$43,I$43,J$43)</f>
        <v>24.85</v>
      </c>
      <c r="L43" s="15">
        <f t="shared" ref="L43:L70" si="3">RANK(K43,K$43:K$70)</f>
        <v>26</v>
      </c>
      <c r="N43" s="30">
        <f>K83-K43</f>
        <v>-7.625</v>
      </c>
    </row>
    <row r="44" spans="1:14" s="16" customFormat="1" ht="15" customHeight="1" x14ac:dyDescent="0.25">
      <c r="A44" s="17">
        <v>2</v>
      </c>
      <c r="B44" s="81" t="s">
        <v>17</v>
      </c>
      <c r="C44" s="86">
        <v>61.8</v>
      </c>
      <c r="D44" s="79">
        <v>39.299999999999997</v>
      </c>
      <c r="E44" s="79">
        <v>9.1999999999999993</v>
      </c>
      <c r="F44" s="87">
        <v>3.3</v>
      </c>
      <c r="G44" s="5"/>
      <c r="H44" s="5"/>
      <c r="I44" s="20" t="s">
        <v>63</v>
      </c>
      <c r="J44" s="20">
        <v>100</v>
      </c>
      <c r="K44" s="18">
        <f t="shared" ref="K44:K70" si="4">((C44*G$43)+(D44*H$43)+(E44*I$43)+(F44*J$43))/SUM(G$43,H$43,I$43,J$43)</f>
        <v>28.4</v>
      </c>
      <c r="L44" s="19">
        <f t="shared" si="3"/>
        <v>19</v>
      </c>
      <c r="N44" s="30">
        <f t="shared" ref="N44:N61" si="5">K84-K44</f>
        <v>-5.9416666666666629</v>
      </c>
    </row>
    <row r="45" spans="1:14" s="16" customFormat="1" ht="15" customHeight="1" x14ac:dyDescent="0.25">
      <c r="A45" s="17">
        <v>3</v>
      </c>
      <c r="B45" s="81" t="s">
        <v>18</v>
      </c>
      <c r="C45" s="86">
        <v>80.8</v>
      </c>
      <c r="D45" s="79">
        <v>39.299999999999997</v>
      </c>
      <c r="E45" s="79">
        <v>12.4</v>
      </c>
      <c r="F45" s="87">
        <v>5.6</v>
      </c>
      <c r="G45" s="5"/>
      <c r="H45" s="5"/>
      <c r="K45" s="18">
        <f t="shared" si="4"/>
        <v>34.524999999999999</v>
      </c>
      <c r="L45" s="19">
        <f t="shared" si="3"/>
        <v>11</v>
      </c>
      <c r="N45" s="30">
        <f t="shared" si="5"/>
        <v>-12.399999999999999</v>
      </c>
    </row>
    <row r="46" spans="1:14" s="16" customFormat="1" ht="15" customHeight="1" x14ac:dyDescent="0.25">
      <c r="A46" s="17">
        <v>4</v>
      </c>
      <c r="B46" s="81" t="s">
        <v>19</v>
      </c>
      <c r="C46" s="86">
        <v>81.099999999999994</v>
      </c>
      <c r="D46" s="79">
        <v>50</v>
      </c>
      <c r="E46" s="79">
        <v>20</v>
      </c>
      <c r="F46" s="87">
        <v>10.6</v>
      </c>
      <c r="G46" s="5"/>
      <c r="H46" s="5"/>
      <c r="I46" s="5"/>
      <c r="J46" s="5"/>
      <c r="K46" s="18">
        <f t="shared" si="4"/>
        <v>40.424999999999997</v>
      </c>
      <c r="L46" s="19">
        <f t="shared" si="3"/>
        <v>4</v>
      </c>
      <c r="N46" s="30">
        <f t="shared" si="5"/>
        <v>-9.0999999999999943</v>
      </c>
    </row>
    <row r="47" spans="1:14" s="16" customFormat="1" ht="15" customHeight="1" x14ac:dyDescent="0.25">
      <c r="A47" s="17">
        <v>5</v>
      </c>
      <c r="B47" s="81" t="s">
        <v>16</v>
      </c>
      <c r="C47" s="86">
        <v>80.900000000000006</v>
      </c>
      <c r="D47" s="79">
        <v>54.9</v>
      </c>
      <c r="E47" s="79">
        <v>14.4</v>
      </c>
      <c r="F47" s="87">
        <v>7</v>
      </c>
      <c r="G47" s="5"/>
      <c r="H47" s="5"/>
      <c r="I47" s="5"/>
      <c r="J47" s="5"/>
      <c r="K47" s="18">
        <f t="shared" si="4"/>
        <v>39.299999999999997</v>
      </c>
      <c r="L47" s="19">
        <f t="shared" si="3"/>
        <v>7</v>
      </c>
      <c r="N47" s="30">
        <f t="shared" si="5"/>
        <v>-9.3249999999999957</v>
      </c>
    </row>
    <row r="48" spans="1:14" s="16" customFormat="1" ht="15" customHeight="1" x14ac:dyDescent="0.25">
      <c r="A48" s="17">
        <v>6</v>
      </c>
      <c r="B48" s="81" t="s">
        <v>20</v>
      </c>
      <c r="C48" s="86">
        <v>67</v>
      </c>
      <c r="D48" s="79">
        <v>50.1</v>
      </c>
      <c r="E48" s="79">
        <v>27.5</v>
      </c>
      <c r="F48" s="87">
        <v>13.1</v>
      </c>
      <c r="G48" s="5"/>
      <c r="H48" s="5"/>
      <c r="I48" s="5"/>
      <c r="J48" s="5"/>
      <c r="K48" s="18">
        <f t="shared" si="4"/>
        <v>39.424999999999997</v>
      </c>
      <c r="L48" s="19">
        <f t="shared" si="3"/>
        <v>6</v>
      </c>
      <c r="N48" s="30">
        <f t="shared" si="5"/>
        <v>0.75</v>
      </c>
    </row>
    <row r="49" spans="1:14" s="16" customFormat="1" ht="15" customHeight="1" x14ac:dyDescent="0.25">
      <c r="A49" s="17">
        <v>7</v>
      </c>
      <c r="B49" s="81" t="s">
        <v>21</v>
      </c>
      <c r="C49" s="86">
        <v>62.6</v>
      </c>
      <c r="D49" s="79">
        <v>47.3</v>
      </c>
      <c r="E49" s="79">
        <v>22.8</v>
      </c>
      <c r="F49" s="87">
        <v>14.1</v>
      </c>
      <c r="G49" s="5"/>
      <c r="H49" s="5"/>
      <c r="I49" s="21"/>
      <c r="J49" s="21"/>
      <c r="K49" s="18">
        <f t="shared" si="4"/>
        <v>36.700000000000003</v>
      </c>
      <c r="L49" s="19">
        <f t="shared" si="3"/>
        <v>10</v>
      </c>
      <c r="N49" s="30">
        <f t="shared" si="5"/>
        <v>-11.850000000000001</v>
      </c>
    </row>
    <row r="50" spans="1:14" s="16" customFormat="1" ht="15" customHeight="1" x14ac:dyDescent="0.25">
      <c r="A50" s="17">
        <v>8</v>
      </c>
      <c r="B50" s="81" t="s">
        <v>22</v>
      </c>
      <c r="C50" s="86">
        <v>62.3</v>
      </c>
      <c r="D50" s="79">
        <v>33</v>
      </c>
      <c r="E50" s="79">
        <v>10.4</v>
      </c>
      <c r="F50" s="87">
        <v>3.5</v>
      </c>
      <c r="G50" s="5"/>
      <c r="H50" s="5"/>
      <c r="I50" s="5"/>
      <c r="J50" s="5"/>
      <c r="K50" s="18">
        <f t="shared" si="4"/>
        <v>27.3</v>
      </c>
      <c r="L50" s="19">
        <f t="shared" si="3"/>
        <v>23</v>
      </c>
      <c r="N50" s="30">
        <f t="shared" si="5"/>
        <v>-13.100000000000001</v>
      </c>
    </row>
    <row r="51" spans="1:14" s="16" customFormat="1" ht="15" customHeight="1" x14ac:dyDescent="0.25">
      <c r="A51" s="17">
        <v>9</v>
      </c>
      <c r="B51" s="81" t="s">
        <v>23</v>
      </c>
      <c r="C51" s="86">
        <v>64.5</v>
      </c>
      <c r="D51" s="79">
        <v>38.1</v>
      </c>
      <c r="E51" s="79">
        <v>6.2</v>
      </c>
      <c r="F51" s="87">
        <v>1.9</v>
      </c>
      <c r="G51" s="5"/>
      <c r="H51" s="5"/>
      <c r="I51" s="5"/>
      <c r="J51" s="5"/>
      <c r="K51" s="18">
        <f t="shared" si="4"/>
        <v>27.675000000000001</v>
      </c>
      <c r="L51" s="19">
        <f t="shared" si="3"/>
        <v>22</v>
      </c>
      <c r="N51" s="30">
        <f t="shared" si="5"/>
        <v>-8.5250000000000021</v>
      </c>
    </row>
    <row r="52" spans="1:14" s="16" customFormat="1" ht="15" customHeight="1" x14ac:dyDescent="0.25">
      <c r="A52" s="17">
        <v>10</v>
      </c>
      <c r="B52" s="81" t="s">
        <v>24</v>
      </c>
      <c r="C52" s="86">
        <v>71.3</v>
      </c>
      <c r="D52" s="79">
        <v>23.5</v>
      </c>
      <c r="E52" s="79">
        <v>7.1</v>
      </c>
      <c r="F52" s="87">
        <v>2.5</v>
      </c>
      <c r="G52" s="5"/>
      <c r="H52" s="5"/>
      <c r="I52" s="5"/>
      <c r="J52" s="5"/>
      <c r="K52" s="18">
        <f t="shared" si="4"/>
        <v>26.1</v>
      </c>
      <c r="L52" s="19">
        <f t="shared" si="3"/>
        <v>24</v>
      </c>
      <c r="N52" s="30">
        <f t="shared" si="5"/>
        <v>-3.8250000000000028</v>
      </c>
    </row>
    <row r="53" spans="1:14" s="16" customFormat="1" ht="15" customHeight="1" x14ac:dyDescent="0.25">
      <c r="A53" s="17">
        <v>11</v>
      </c>
      <c r="B53" s="81" t="s">
        <v>54</v>
      </c>
      <c r="C53" s="86">
        <v>60.1</v>
      </c>
      <c r="D53" s="79">
        <v>33.5</v>
      </c>
      <c r="E53" s="79">
        <v>10.3</v>
      </c>
      <c r="F53" s="87">
        <v>8.6</v>
      </c>
      <c r="G53" s="5"/>
      <c r="H53" s="5"/>
      <c r="I53" s="5"/>
      <c r="J53" s="5"/>
      <c r="K53" s="18">
        <f t="shared" ref="K53" si="6">((C53*G$43)+(D53*H$43)+(E53*I$43)+(F53*J$43))/SUM(G$43,H$43,I$43,J$43)</f>
        <v>28.125</v>
      </c>
      <c r="L53" s="19">
        <f t="shared" si="3"/>
        <v>20</v>
      </c>
      <c r="N53" s="30">
        <f t="shared" si="5"/>
        <v>-11.8</v>
      </c>
    </row>
    <row r="54" spans="1:14" s="16" customFormat="1" ht="15" customHeight="1" x14ac:dyDescent="0.25">
      <c r="A54" s="17">
        <v>12</v>
      </c>
      <c r="B54" s="81" t="s">
        <v>25</v>
      </c>
      <c r="C54" s="86">
        <v>69.8</v>
      </c>
      <c r="D54" s="79">
        <v>30.6</v>
      </c>
      <c r="E54" s="79">
        <v>12.5</v>
      </c>
      <c r="F54" s="87">
        <v>6.1</v>
      </c>
      <c r="G54" s="5"/>
      <c r="H54" s="5"/>
      <c r="I54" s="5"/>
      <c r="J54" s="5"/>
      <c r="K54" s="18">
        <f t="shared" si="4"/>
        <v>29.75</v>
      </c>
      <c r="L54" s="19">
        <f t="shared" si="3"/>
        <v>16</v>
      </c>
      <c r="N54" s="30">
        <f t="shared" si="5"/>
        <v>-13.074999999999999</v>
      </c>
    </row>
    <row r="55" spans="1:14" s="16" customFormat="1" ht="15" customHeight="1" x14ac:dyDescent="0.25">
      <c r="A55" s="17">
        <v>13</v>
      </c>
      <c r="B55" s="81" t="s">
        <v>0</v>
      </c>
      <c r="C55" s="86">
        <v>74.900000000000006</v>
      </c>
      <c r="D55" s="79">
        <v>51.4</v>
      </c>
      <c r="E55" s="79">
        <v>22.6</v>
      </c>
      <c r="F55" s="87">
        <v>13.6</v>
      </c>
      <c r="G55" s="5"/>
      <c r="H55" s="5"/>
      <c r="I55" s="5"/>
      <c r="J55" s="5"/>
      <c r="K55" s="18">
        <f t="shared" si="4"/>
        <v>40.625</v>
      </c>
      <c r="L55" s="19">
        <f t="shared" si="3"/>
        <v>3</v>
      </c>
      <c r="N55" s="30">
        <f t="shared" si="5"/>
        <v>-18.05</v>
      </c>
    </row>
    <row r="56" spans="1:14" s="16" customFormat="1" ht="15" customHeight="1" x14ac:dyDescent="0.25">
      <c r="A56" s="17">
        <v>14</v>
      </c>
      <c r="B56" s="81" t="s">
        <v>1</v>
      </c>
      <c r="C56" s="86">
        <v>65.099999999999994</v>
      </c>
      <c r="D56" s="79">
        <v>39.4</v>
      </c>
      <c r="E56" s="79">
        <v>18.3</v>
      </c>
      <c r="F56" s="87">
        <v>10.9</v>
      </c>
      <c r="G56" s="5"/>
      <c r="H56" s="5"/>
      <c r="I56" s="5"/>
      <c r="J56" s="5"/>
      <c r="K56" s="18">
        <f t="shared" si="4"/>
        <v>33.424999999999997</v>
      </c>
      <c r="L56" s="19">
        <f t="shared" si="3"/>
        <v>14</v>
      </c>
      <c r="N56" s="30">
        <f t="shared" si="5"/>
        <v>-2.3499999999999979</v>
      </c>
    </row>
    <row r="57" spans="1:14" s="16" customFormat="1" ht="15" customHeight="1" x14ac:dyDescent="0.25">
      <c r="A57" s="17">
        <v>15</v>
      </c>
      <c r="B57" s="81" t="s">
        <v>2</v>
      </c>
      <c r="C57" s="86">
        <v>66.400000000000006</v>
      </c>
      <c r="D57" s="79">
        <v>43.4</v>
      </c>
      <c r="E57" s="79">
        <v>17.8</v>
      </c>
      <c r="F57" s="87">
        <v>7.628571428571429</v>
      </c>
      <c r="G57" s="5"/>
      <c r="H57" s="5"/>
      <c r="I57" s="5"/>
      <c r="J57" s="5"/>
      <c r="K57" s="18">
        <f t="shared" si="4"/>
        <v>33.807142857142857</v>
      </c>
      <c r="L57" s="19">
        <f t="shared" si="3"/>
        <v>13</v>
      </c>
      <c r="N57" s="30">
        <f t="shared" si="5"/>
        <v>-5.4821428571428577</v>
      </c>
    </row>
    <row r="58" spans="1:14" s="16" customFormat="1" ht="15" customHeight="1" x14ac:dyDescent="0.25">
      <c r="A58" s="17">
        <v>16</v>
      </c>
      <c r="B58" s="81" t="s">
        <v>3</v>
      </c>
      <c r="C58" s="86">
        <v>64.099999999999994</v>
      </c>
      <c r="D58" s="79">
        <v>26.8</v>
      </c>
      <c r="E58" s="79">
        <v>8.6</v>
      </c>
      <c r="F58" s="87">
        <v>4.1566666666666663</v>
      </c>
      <c r="G58" s="5"/>
      <c r="H58" s="5"/>
      <c r="I58" s="5"/>
      <c r="J58" s="5"/>
      <c r="K58" s="18">
        <f t="shared" si="4"/>
        <v>25.914166666666667</v>
      </c>
      <c r="L58" s="19">
        <f t="shared" si="3"/>
        <v>25</v>
      </c>
      <c r="N58" s="30">
        <f t="shared" si="5"/>
        <v>-8.1420833333333356</v>
      </c>
    </row>
    <row r="59" spans="1:14" s="16" customFormat="1" ht="15" customHeight="1" x14ac:dyDescent="0.25">
      <c r="A59" s="17">
        <v>17</v>
      </c>
      <c r="B59" s="81" t="s">
        <v>4</v>
      </c>
      <c r="C59" s="86">
        <v>61.2</v>
      </c>
      <c r="D59" s="79">
        <v>17</v>
      </c>
      <c r="E59" s="79">
        <v>7.2</v>
      </c>
      <c r="F59" s="87">
        <v>2.6</v>
      </c>
      <c r="G59" s="5"/>
      <c r="H59" s="5"/>
      <c r="I59" s="5"/>
      <c r="J59" s="5"/>
      <c r="K59" s="18">
        <f t="shared" si="4"/>
        <v>22</v>
      </c>
      <c r="L59" s="19">
        <f t="shared" si="3"/>
        <v>28</v>
      </c>
      <c r="N59" s="30">
        <f t="shared" si="5"/>
        <v>-5.5500000000000007</v>
      </c>
    </row>
    <row r="60" spans="1:14" s="16" customFormat="1" ht="15" customHeight="1" x14ac:dyDescent="0.25">
      <c r="A60" s="17">
        <v>18</v>
      </c>
      <c r="B60" s="81" t="s">
        <v>5</v>
      </c>
      <c r="C60" s="86">
        <v>78.900000000000006</v>
      </c>
      <c r="D60" s="79">
        <v>26.2</v>
      </c>
      <c r="E60" s="79">
        <v>12.8</v>
      </c>
      <c r="F60" s="87">
        <v>5.3</v>
      </c>
      <c r="G60" s="5"/>
      <c r="H60" s="5"/>
      <c r="I60" s="5"/>
      <c r="J60" s="5"/>
      <c r="K60" s="18">
        <f t="shared" si="4"/>
        <v>30.8</v>
      </c>
      <c r="L60" s="19">
        <f t="shared" si="3"/>
        <v>15</v>
      </c>
      <c r="N60" s="30">
        <f t="shared" si="5"/>
        <v>-21.189687500000002</v>
      </c>
    </row>
    <row r="61" spans="1:14" s="16" customFormat="1" ht="15" customHeight="1" x14ac:dyDescent="0.25">
      <c r="A61" s="17">
        <v>19</v>
      </c>
      <c r="B61" s="81" t="s">
        <v>6</v>
      </c>
      <c r="C61" s="86">
        <v>81.400000000000006</v>
      </c>
      <c r="D61" s="79">
        <v>51.8</v>
      </c>
      <c r="E61" s="79">
        <v>18.8</v>
      </c>
      <c r="F61" s="87">
        <v>9.3000000000000007</v>
      </c>
      <c r="G61" s="5"/>
      <c r="H61" s="5"/>
      <c r="I61" s="5"/>
      <c r="J61" s="5"/>
      <c r="K61" s="18">
        <f t="shared" si="4"/>
        <v>40.325000000000003</v>
      </c>
      <c r="L61" s="19">
        <f t="shared" si="3"/>
        <v>5</v>
      </c>
      <c r="N61" s="30">
        <f t="shared" si="5"/>
        <v>-13.725000000000001</v>
      </c>
    </row>
    <row r="62" spans="1:14" s="16" customFormat="1" ht="15" customHeight="1" x14ac:dyDescent="0.25">
      <c r="A62" s="17">
        <v>20</v>
      </c>
      <c r="B62" s="81" t="s">
        <v>7</v>
      </c>
      <c r="C62" s="86">
        <v>71.099999999999994</v>
      </c>
      <c r="D62" s="79">
        <v>26.6</v>
      </c>
      <c r="E62" s="79">
        <v>10.4</v>
      </c>
      <c r="F62" s="87">
        <v>7.5</v>
      </c>
      <c r="G62" s="5"/>
      <c r="H62" s="5"/>
      <c r="I62" s="5"/>
      <c r="J62" s="5"/>
      <c r="K62" s="18">
        <f t="shared" si="4"/>
        <v>28.9</v>
      </c>
      <c r="L62" s="19">
        <f t="shared" si="3"/>
        <v>18</v>
      </c>
      <c r="N62" s="30">
        <f t="shared" ref="N62:N69" si="7">K102-K62</f>
        <v>-9.7749999999999986</v>
      </c>
    </row>
    <row r="63" spans="1:14" s="16" customFormat="1" ht="15" customHeight="1" x14ac:dyDescent="0.25">
      <c r="A63" s="17">
        <v>21</v>
      </c>
      <c r="B63" s="81" t="s">
        <v>8</v>
      </c>
      <c r="C63" s="86">
        <v>63</v>
      </c>
      <c r="D63" s="79">
        <v>32.9</v>
      </c>
      <c r="E63" s="79">
        <v>13.4</v>
      </c>
      <c r="F63" s="87">
        <v>7.3</v>
      </c>
      <c r="G63" s="5"/>
      <c r="H63" s="5"/>
      <c r="I63" s="5"/>
      <c r="J63" s="5"/>
      <c r="K63" s="18">
        <f t="shared" si="4"/>
        <v>29.15</v>
      </c>
      <c r="L63" s="19">
        <f t="shared" si="3"/>
        <v>17</v>
      </c>
      <c r="N63" s="30">
        <f t="shared" si="7"/>
        <v>-12.524999999999999</v>
      </c>
    </row>
    <row r="64" spans="1:14" s="16" customFormat="1" ht="15" customHeight="1" x14ac:dyDescent="0.25">
      <c r="A64" s="17">
        <v>22</v>
      </c>
      <c r="B64" s="81" t="s">
        <v>9</v>
      </c>
      <c r="C64" s="86">
        <v>61.6</v>
      </c>
      <c r="D64" s="79">
        <v>41</v>
      </c>
      <c r="E64" s="79">
        <v>28.6</v>
      </c>
      <c r="F64" s="87">
        <v>24.4</v>
      </c>
      <c r="G64" s="5"/>
      <c r="H64" s="5"/>
      <c r="I64" s="5"/>
      <c r="J64" s="5"/>
      <c r="K64" s="18">
        <f t="shared" si="4"/>
        <v>38.9</v>
      </c>
      <c r="L64" s="19">
        <f t="shared" si="3"/>
        <v>8</v>
      </c>
      <c r="N64" s="30">
        <f t="shared" si="7"/>
        <v>-11.375</v>
      </c>
    </row>
    <row r="65" spans="1:14" s="16" customFormat="1" ht="15" customHeight="1" x14ac:dyDescent="0.25">
      <c r="A65" s="17">
        <v>23</v>
      </c>
      <c r="B65" s="81" t="s">
        <v>10</v>
      </c>
      <c r="C65" s="86">
        <v>63</v>
      </c>
      <c r="D65" s="79">
        <v>37.200000000000003</v>
      </c>
      <c r="E65" s="79">
        <v>25.2</v>
      </c>
      <c r="F65" s="87">
        <v>21.7</v>
      </c>
      <c r="G65" s="5"/>
      <c r="H65" s="5"/>
      <c r="I65" s="5"/>
      <c r="J65" s="5"/>
      <c r="K65" s="18">
        <f t="shared" si="4"/>
        <v>36.774999999999999</v>
      </c>
      <c r="L65" s="19">
        <f t="shared" si="3"/>
        <v>9</v>
      </c>
      <c r="N65" s="30">
        <f t="shared" si="7"/>
        <v>-10.424999999999997</v>
      </c>
    </row>
    <row r="66" spans="1:14" s="16" customFormat="1" ht="15" customHeight="1" x14ac:dyDescent="0.25">
      <c r="A66" s="17">
        <v>24</v>
      </c>
      <c r="B66" s="81" t="s">
        <v>11</v>
      </c>
      <c r="C66" s="86">
        <v>57.3</v>
      </c>
      <c r="D66" s="79">
        <v>20.3</v>
      </c>
      <c r="E66" s="79">
        <v>10</v>
      </c>
      <c r="F66" s="87">
        <v>7.5</v>
      </c>
      <c r="G66" s="5"/>
      <c r="H66" s="5"/>
      <c r="I66" s="5"/>
      <c r="J66" s="5"/>
      <c r="K66" s="18">
        <f t="shared" si="4"/>
        <v>23.774999999999999</v>
      </c>
      <c r="L66" s="19">
        <f t="shared" si="3"/>
        <v>27</v>
      </c>
      <c r="N66" s="30">
        <f t="shared" si="7"/>
        <v>-9.1999999999999993</v>
      </c>
    </row>
    <row r="67" spans="1:14" s="16" customFormat="1" ht="15" customHeight="1" x14ac:dyDescent="0.25">
      <c r="A67" s="17">
        <v>25</v>
      </c>
      <c r="B67" s="81" t="s">
        <v>12</v>
      </c>
      <c r="C67" s="86">
        <v>71.400000000000006</v>
      </c>
      <c r="D67" s="79">
        <v>31.5</v>
      </c>
      <c r="E67" s="79">
        <v>5.6</v>
      </c>
      <c r="F67" s="87">
        <v>2.357894736842105</v>
      </c>
      <c r="G67" s="5"/>
      <c r="H67" s="5"/>
      <c r="I67" s="5"/>
      <c r="J67" s="5"/>
      <c r="K67" s="18">
        <f t="shared" si="4"/>
        <v>27.714473684210525</v>
      </c>
      <c r="L67" s="19">
        <f t="shared" si="3"/>
        <v>21</v>
      </c>
      <c r="N67" s="30">
        <f t="shared" si="7"/>
        <v>-10.886842105263156</v>
      </c>
    </row>
    <row r="68" spans="1:14" s="16" customFormat="1" ht="15" customHeight="1" x14ac:dyDescent="0.25">
      <c r="A68" s="17">
        <v>26</v>
      </c>
      <c r="B68" s="81" t="s">
        <v>13</v>
      </c>
      <c r="C68" s="86">
        <v>70.2</v>
      </c>
      <c r="D68" s="79">
        <v>43.6</v>
      </c>
      <c r="E68" s="79">
        <v>16.5</v>
      </c>
      <c r="F68" s="87">
        <v>7.7</v>
      </c>
      <c r="G68" s="5"/>
      <c r="H68" s="5"/>
      <c r="I68" s="5"/>
      <c r="J68" s="5"/>
      <c r="K68" s="18">
        <f t="shared" si="4"/>
        <v>34.5</v>
      </c>
      <c r="L68" s="19">
        <f t="shared" si="3"/>
        <v>12</v>
      </c>
      <c r="N68" s="30">
        <f t="shared" si="7"/>
        <v>-1.4750000000000014</v>
      </c>
    </row>
    <row r="69" spans="1:14" s="16" customFormat="1" ht="15" customHeight="1" x14ac:dyDescent="0.25">
      <c r="A69" s="17">
        <v>27</v>
      </c>
      <c r="B69" s="81" t="s">
        <v>14</v>
      </c>
      <c r="C69" s="86">
        <v>84.3</v>
      </c>
      <c r="D69" s="79">
        <v>68.400000000000006</v>
      </c>
      <c r="E69" s="79">
        <v>24</v>
      </c>
      <c r="F69" s="87">
        <v>11.1</v>
      </c>
      <c r="G69" s="5"/>
      <c r="H69" s="5"/>
      <c r="I69" s="5"/>
      <c r="J69" s="5"/>
      <c r="K69" s="18">
        <f t="shared" si="4"/>
        <v>46.95</v>
      </c>
      <c r="L69" s="19">
        <f t="shared" si="3"/>
        <v>1</v>
      </c>
      <c r="N69" s="30">
        <f t="shared" si="7"/>
        <v>-7.0500000000000043</v>
      </c>
    </row>
    <row r="70" spans="1:14" s="16" customFormat="1" ht="15" customHeight="1" thickBot="1" x14ac:dyDescent="0.3">
      <c r="A70" s="22">
        <v>28</v>
      </c>
      <c r="B70" s="82" t="s">
        <v>15</v>
      </c>
      <c r="C70" s="88">
        <v>75.3</v>
      </c>
      <c r="D70" s="89">
        <v>55.3</v>
      </c>
      <c r="E70" s="89">
        <v>24</v>
      </c>
      <c r="F70" s="90">
        <v>10.199999999999999</v>
      </c>
      <c r="G70" s="5"/>
      <c r="H70" s="5"/>
      <c r="I70" s="5"/>
      <c r="J70" s="5"/>
      <c r="K70" s="23">
        <f t="shared" si="4"/>
        <v>41.2</v>
      </c>
      <c r="L70" s="24">
        <f t="shared" si="3"/>
        <v>2</v>
      </c>
      <c r="N70" s="31">
        <f>K110-K70</f>
        <v>-10.550000000000004</v>
      </c>
    </row>
    <row r="71" spans="1:14" s="16" customFormat="1" ht="1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N71" s="76"/>
    </row>
    <row r="72" spans="1:14" s="16" customFormat="1" ht="15.75" thickBot="1" x14ac:dyDescent="0.3">
      <c r="A72" s="5"/>
      <c r="B72" s="5" t="s">
        <v>68</v>
      </c>
      <c r="C72" s="5"/>
      <c r="D72" s="5"/>
      <c r="E72" s="5"/>
      <c r="F72" s="5"/>
      <c r="G72" s="5"/>
      <c r="H72" s="5"/>
      <c r="I72" s="5"/>
      <c r="J72" s="5"/>
      <c r="K72" s="5"/>
      <c r="L72" s="5"/>
      <c r="N72" s="76"/>
    </row>
    <row r="73" spans="1:14" s="16" customFormat="1" ht="15.75" thickBot="1" x14ac:dyDescent="0.3">
      <c r="A73" s="5"/>
      <c r="B73" s="25" t="s">
        <v>28</v>
      </c>
      <c r="C73" s="1">
        <f>AVERAGE(C43:C70)</f>
        <v>69.117857142857147</v>
      </c>
      <c r="D73" s="1">
        <f>AVERAGE(D43:D70)</f>
        <v>38.510714285714286</v>
      </c>
      <c r="E73" s="1">
        <f>AVERAGE(E43:E70)</f>
        <v>15.114285714285714</v>
      </c>
      <c r="F73" s="1">
        <f>AVERAGE(F43:F70)</f>
        <v>8.305111886860006</v>
      </c>
      <c r="G73" s="5"/>
      <c r="H73" s="5"/>
      <c r="I73" s="5"/>
      <c r="J73" s="5"/>
      <c r="K73" s="1">
        <f>AVERAGE(K43:K70)</f>
        <v>32.761992257429291</v>
      </c>
      <c r="L73" s="5"/>
      <c r="N73" s="32">
        <f>K113-K73</f>
        <v>-9.4131222308002194</v>
      </c>
    </row>
    <row r="74" spans="1:14" s="16" customFormat="1" x14ac:dyDescent="0.25">
      <c r="A74" s="5"/>
      <c r="B74" s="25" t="s">
        <v>32</v>
      </c>
      <c r="C74" s="1">
        <f>STDEV(C43:C70)</f>
        <v>7.799337748307277</v>
      </c>
      <c r="D74" s="1">
        <f>STDEV(D43:D70)</f>
        <v>12.168609868738757</v>
      </c>
      <c r="E74" s="1">
        <f>STDEV(E43:E70)</f>
        <v>7.0192705269250579</v>
      </c>
      <c r="F74" s="1">
        <f>STDEV(F43:F70)</f>
        <v>5.4763326154876335</v>
      </c>
      <c r="G74" s="5"/>
      <c r="H74" s="5"/>
      <c r="I74" s="5"/>
      <c r="J74" s="5"/>
      <c r="K74" s="1">
        <f>STDEV(K43:K70)</f>
        <v>6.4618464763330747</v>
      </c>
      <c r="L74" s="5"/>
    </row>
    <row r="75" spans="1:14" s="16" customFormat="1" x14ac:dyDescent="0.25">
      <c r="A75" s="5"/>
      <c r="B75" s="25" t="s">
        <v>29</v>
      </c>
      <c r="C75" s="26">
        <f>COUNT(C43:C70)</f>
        <v>28</v>
      </c>
      <c r="D75" s="26">
        <f>COUNT(D43:D70)</f>
        <v>28</v>
      </c>
      <c r="E75" s="26">
        <f>COUNT(E43:E70)</f>
        <v>28</v>
      </c>
      <c r="F75" s="26">
        <f>COUNT(F43:F70)</f>
        <v>28</v>
      </c>
      <c r="G75" s="5"/>
      <c r="H75" s="5"/>
      <c r="I75" s="5"/>
      <c r="J75" s="5"/>
      <c r="K75" s="26">
        <f>COUNT(K43:K70)</f>
        <v>28</v>
      </c>
      <c r="L75" s="5"/>
    </row>
    <row r="76" spans="1:14" s="16" customFormat="1" x14ac:dyDescent="0.25">
      <c r="A76" s="5"/>
      <c r="B76" s="25" t="s">
        <v>30</v>
      </c>
      <c r="C76" s="27">
        <f>MIN(C43:C70)</f>
        <v>57.3</v>
      </c>
      <c r="D76" s="27">
        <f>MIN(D43:D70)</f>
        <v>17</v>
      </c>
      <c r="E76" s="27">
        <f>MIN(E43:E70)</f>
        <v>5.6</v>
      </c>
      <c r="F76" s="27">
        <f>MIN(F43:F70)</f>
        <v>1.9</v>
      </c>
      <c r="G76" s="13"/>
      <c r="H76" s="13"/>
      <c r="I76" s="13"/>
      <c r="J76" s="13"/>
      <c r="K76" s="27">
        <f>MIN(K43:K70)</f>
        <v>22</v>
      </c>
      <c r="L76" s="5"/>
    </row>
    <row r="77" spans="1:14" s="16" customFormat="1" x14ac:dyDescent="0.25">
      <c r="A77" s="5"/>
      <c r="B77" s="25" t="s">
        <v>31</v>
      </c>
      <c r="C77" s="27">
        <f>MAX(C43:C70)</f>
        <v>84.3</v>
      </c>
      <c r="D77" s="27">
        <f>MAX(D43:D70)</f>
        <v>68.400000000000006</v>
      </c>
      <c r="E77" s="27">
        <f>MAX(E43:E70)</f>
        <v>28.6</v>
      </c>
      <c r="F77" s="27">
        <f>MAX(F43:F70)</f>
        <v>24.4</v>
      </c>
      <c r="G77" s="13"/>
      <c r="H77" s="13"/>
      <c r="I77" s="13"/>
      <c r="J77" s="13"/>
      <c r="K77" s="27">
        <f>MAX(K43:K70)</f>
        <v>46.95</v>
      </c>
      <c r="L77" s="5"/>
    </row>
    <row r="78" spans="1:14" s="16" customFormat="1" x14ac:dyDescent="0.25">
      <c r="A78" s="5"/>
      <c r="G78" s="5"/>
      <c r="H78" s="5"/>
      <c r="I78" s="5"/>
      <c r="J78" s="5"/>
      <c r="K78" s="5"/>
      <c r="L78" s="5"/>
    </row>
    <row r="79" spans="1:14" s="16" customFormat="1" x14ac:dyDescent="0.25">
      <c r="A79" s="5"/>
      <c r="G79" s="5"/>
      <c r="H79" s="5"/>
      <c r="I79" s="5"/>
      <c r="J79" s="5"/>
      <c r="K79" s="5"/>
      <c r="L79" s="5"/>
    </row>
    <row r="80" spans="1:14" s="16" customFormat="1" ht="15.75" thickBot="1" x14ac:dyDescent="0.3">
      <c r="A80" s="5"/>
      <c r="B80" s="5"/>
      <c r="G80" s="5"/>
      <c r="H80" s="5"/>
      <c r="I80" s="5"/>
      <c r="J80" s="5"/>
      <c r="K80" s="5"/>
      <c r="L80" s="5"/>
    </row>
    <row r="81" spans="1:12" ht="75" customHeight="1" thickBot="1" x14ac:dyDescent="0.3">
      <c r="A81" s="179" t="s">
        <v>74</v>
      </c>
      <c r="B81" s="180"/>
      <c r="C81" s="74" t="s">
        <v>43</v>
      </c>
      <c r="D81" s="74" t="s">
        <v>44</v>
      </c>
      <c r="E81" s="74" t="s">
        <v>45</v>
      </c>
      <c r="F81" s="77" t="s">
        <v>46</v>
      </c>
      <c r="G81" s="181" t="s">
        <v>56</v>
      </c>
      <c r="H81" s="181"/>
      <c r="I81" s="182"/>
      <c r="J81" s="182"/>
      <c r="K81" s="179" t="s">
        <v>79</v>
      </c>
      <c r="L81" s="183"/>
    </row>
    <row r="82" spans="1:12" s="11" customFormat="1" ht="14.85" customHeight="1" thickBot="1" x14ac:dyDescent="0.25">
      <c r="A82" s="7" t="s">
        <v>47</v>
      </c>
      <c r="B82" s="8" t="s">
        <v>26</v>
      </c>
      <c r="C82" s="8" t="s">
        <v>76</v>
      </c>
      <c r="D82" s="8" t="s">
        <v>76</v>
      </c>
      <c r="E82" s="8" t="s">
        <v>99</v>
      </c>
      <c r="F82" s="8" t="s">
        <v>100</v>
      </c>
      <c r="G82" s="75" t="s">
        <v>58</v>
      </c>
      <c r="H82" s="75" t="s">
        <v>59</v>
      </c>
      <c r="I82" s="75" t="s">
        <v>60</v>
      </c>
      <c r="J82" s="75" t="s">
        <v>61</v>
      </c>
      <c r="K82" s="9" t="s">
        <v>62</v>
      </c>
      <c r="L82" s="10" t="s">
        <v>57</v>
      </c>
    </row>
    <row r="83" spans="1:12" s="16" customFormat="1" ht="14.85" customHeight="1" x14ac:dyDescent="0.25">
      <c r="A83" s="12">
        <v>1</v>
      </c>
      <c r="B83" s="80" t="s">
        <v>27</v>
      </c>
      <c r="C83" s="83">
        <v>48.4</v>
      </c>
      <c r="D83" s="84">
        <v>16.3</v>
      </c>
      <c r="E83" s="84">
        <v>3</v>
      </c>
      <c r="F83" s="85">
        <v>1.2</v>
      </c>
      <c r="G83" s="13">
        <v>25</v>
      </c>
      <c r="H83" s="13">
        <v>25</v>
      </c>
      <c r="I83" s="13">
        <v>25</v>
      </c>
      <c r="J83" s="13">
        <v>25</v>
      </c>
      <c r="K83" s="14">
        <f>((C83*G$83)+(D83*H$83)+(E83*I$83)+(F83*J$83))/SUM(G$83,H$83,I$83,J$83)</f>
        <v>17.225000000000001</v>
      </c>
      <c r="L83" s="15">
        <f t="shared" ref="L83:L110" si="8">RANK(K83,K$83:K$110)</f>
        <v>20</v>
      </c>
    </row>
    <row r="84" spans="1:12" s="16" customFormat="1" ht="14.85" customHeight="1" x14ac:dyDescent="0.25">
      <c r="A84" s="17">
        <v>2</v>
      </c>
      <c r="B84" s="81" t="s">
        <v>17</v>
      </c>
      <c r="C84" s="86">
        <v>63.1</v>
      </c>
      <c r="D84" s="79">
        <v>20.6</v>
      </c>
      <c r="E84" s="79">
        <v>4.5999999999999996</v>
      </c>
      <c r="F84" s="87">
        <v>1.5333333333333332</v>
      </c>
      <c r="G84" s="5"/>
      <c r="H84" s="5"/>
      <c r="I84" s="20" t="s">
        <v>63</v>
      </c>
      <c r="J84" s="20">
        <v>100</v>
      </c>
      <c r="K84" s="18">
        <f t="shared" ref="K84:K110" si="9">((C84*G$83)+(D84*H$83)+(E84*I$83)+(F84*J$83))/SUM(G$83,H$83,I$83,J$83)</f>
        <v>22.458333333333336</v>
      </c>
      <c r="L84" s="19">
        <f t="shared" si="8"/>
        <v>14</v>
      </c>
    </row>
    <row r="85" spans="1:12" s="16" customFormat="1" ht="14.85" customHeight="1" x14ac:dyDescent="0.25">
      <c r="A85" s="17">
        <v>3</v>
      </c>
      <c r="B85" s="81" t="s">
        <v>18</v>
      </c>
      <c r="C85" s="86">
        <v>62.1</v>
      </c>
      <c r="D85" s="79">
        <v>16.7</v>
      </c>
      <c r="E85" s="79">
        <v>6.6</v>
      </c>
      <c r="F85" s="87">
        <v>3.1</v>
      </c>
      <c r="G85" s="5"/>
      <c r="H85" s="5"/>
      <c r="K85" s="18">
        <f t="shared" si="9"/>
        <v>22.125</v>
      </c>
      <c r="L85" s="19">
        <f t="shared" si="8"/>
        <v>16</v>
      </c>
    </row>
    <row r="86" spans="1:12" s="16" customFormat="1" ht="14.85" customHeight="1" x14ac:dyDescent="0.25">
      <c r="A86" s="17">
        <v>4</v>
      </c>
      <c r="B86" s="81" t="s">
        <v>19</v>
      </c>
      <c r="C86" s="86">
        <v>74.400000000000006</v>
      </c>
      <c r="D86" s="79">
        <v>37.200000000000003</v>
      </c>
      <c r="E86" s="79">
        <v>10.199999999999999</v>
      </c>
      <c r="F86" s="87">
        <v>3.5</v>
      </c>
      <c r="G86" s="5"/>
      <c r="H86" s="5"/>
      <c r="I86" s="5"/>
      <c r="J86" s="5"/>
      <c r="K86" s="18">
        <f t="shared" si="9"/>
        <v>31.325000000000003</v>
      </c>
      <c r="L86" s="19">
        <f t="shared" si="8"/>
        <v>4</v>
      </c>
    </row>
    <row r="87" spans="1:12" s="16" customFormat="1" ht="14.85" customHeight="1" x14ac:dyDescent="0.25">
      <c r="A87" s="17">
        <v>5</v>
      </c>
      <c r="B87" s="81" t="s">
        <v>16</v>
      </c>
      <c r="C87" s="86">
        <v>69.5</v>
      </c>
      <c r="D87" s="79">
        <v>38.799999999999997</v>
      </c>
      <c r="E87" s="79">
        <v>8.1</v>
      </c>
      <c r="F87" s="87">
        <v>3.5</v>
      </c>
      <c r="G87" s="5"/>
      <c r="H87" s="5"/>
      <c r="I87" s="5"/>
      <c r="J87" s="5"/>
      <c r="K87" s="18">
        <f t="shared" si="9"/>
        <v>29.975000000000001</v>
      </c>
      <c r="L87" s="19">
        <f t="shared" si="8"/>
        <v>7</v>
      </c>
    </row>
    <row r="88" spans="1:12" s="16" customFormat="1" ht="14.85" customHeight="1" x14ac:dyDescent="0.25">
      <c r="A88" s="17">
        <v>6</v>
      </c>
      <c r="B88" s="81" t="s">
        <v>20</v>
      </c>
      <c r="C88" s="86">
        <v>74.900000000000006</v>
      </c>
      <c r="D88" s="79">
        <v>47.6</v>
      </c>
      <c r="E88" s="79">
        <v>26.7</v>
      </c>
      <c r="F88" s="87">
        <v>11.5</v>
      </c>
      <c r="G88" s="5"/>
      <c r="H88" s="5"/>
      <c r="I88" s="5"/>
      <c r="J88" s="5"/>
      <c r="K88" s="18">
        <f t="shared" si="9"/>
        <v>40.174999999999997</v>
      </c>
      <c r="L88" s="19">
        <f t="shared" si="8"/>
        <v>1</v>
      </c>
    </row>
    <row r="89" spans="1:12" s="16" customFormat="1" ht="14.85" customHeight="1" x14ac:dyDescent="0.25">
      <c r="A89" s="17">
        <v>7</v>
      </c>
      <c r="B89" s="81" t="s">
        <v>21</v>
      </c>
      <c r="C89" s="86">
        <v>52.7</v>
      </c>
      <c r="D89" s="79">
        <v>32.200000000000003</v>
      </c>
      <c r="E89" s="79">
        <v>10.3</v>
      </c>
      <c r="F89" s="87">
        <v>4.2</v>
      </c>
      <c r="G89" s="5"/>
      <c r="H89" s="5"/>
      <c r="I89" s="21"/>
      <c r="J89" s="21"/>
      <c r="K89" s="18">
        <f t="shared" si="9"/>
        <v>24.85</v>
      </c>
      <c r="L89" s="19">
        <f t="shared" si="8"/>
        <v>12</v>
      </c>
    </row>
    <row r="90" spans="1:12" s="16" customFormat="1" ht="14.85" customHeight="1" x14ac:dyDescent="0.25">
      <c r="A90" s="17">
        <v>8</v>
      </c>
      <c r="B90" s="81" t="s">
        <v>22</v>
      </c>
      <c r="C90" s="86">
        <v>34.9</v>
      </c>
      <c r="D90" s="79">
        <v>17</v>
      </c>
      <c r="E90" s="79">
        <v>3.9</v>
      </c>
      <c r="F90" s="87">
        <v>1</v>
      </c>
      <c r="G90" s="5"/>
      <c r="H90" s="5"/>
      <c r="I90" s="5"/>
      <c r="J90" s="5"/>
      <c r="K90" s="18">
        <f t="shared" si="9"/>
        <v>14.2</v>
      </c>
      <c r="L90" s="19">
        <f t="shared" si="8"/>
        <v>27</v>
      </c>
    </row>
    <row r="91" spans="1:12" s="16" customFormat="1" ht="14.85" customHeight="1" x14ac:dyDescent="0.25">
      <c r="A91" s="17">
        <v>9</v>
      </c>
      <c r="B91" s="81" t="s">
        <v>23</v>
      </c>
      <c r="C91" s="86">
        <v>45.4</v>
      </c>
      <c r="D91" s="79">
        <v>25.7</v>
      </c>
      <c r="E91" s="79">
        <v>4.3</v>
      </c>
      <c r="F91" s="87">
        <v>1.2</v>
      </c>
      <c r="G91" s="5"/>
      <c r="H91" s="5"/>
      <c r="I91" s="5"/>
      <c r="J91" s="5"/>
      <c r="K91" s="18">
        <f t="shared" si="9"/>
        <v>19.149999999999999</v>
      </c>
      <c r="L91" s="19">
        <f t="shared" si="8"/>
        <v>17</v>
      </c>
    </row>
    <row r="92" spans="1:12" s="16" customFormat="1" ht="14.85" customHeight="1" x14ac:dyDescent="0.25">
      <c r="A92" s="17">
        <v>10</v>
      </c>
      <c r="B92" s="81" t="s">
        <v>24</v>
      </c>
      <c r="C92" s="86">
        <v>63.5</v>
      </c>
      <c r="D92" s="79">
        <v>19.7</v>
      </c>
      <c r="E92" s="79">
        <v>4.8</v>
      </c>
      <c r="F92" s="87">
        <v>1.1000000000000001</v>
      </c>
      <c r="G92" s="5"/>
      <c r="H92" s="5"/>
      <c r="I92" s="5"/>
      <c r="J92" s="5"/>
      <c r="K92" s="18">
        <f t="shared" si="9"/>
        <v>22.274999999999999</v>
      </c>
      <c r="L92" s="19">
        <f t="shared" si="8"/>
        <v>15</v>
      </c>
    </row>
    <row r="93" spans="1:12" s="16" customFormat="1" ht="14.85" customHeight="1" x14ac:dyDescent="0.25">
      <c r="A93" s="17">
        <v>11</v>
      </c>
      <c r="B93" s="81" t="s">
        <v>54</v>
      </c>
      <c r="C93" s="86">
        <v>37.5</v>
      </c>
      <c r="D93" s="79">
        <v>16.8</v>
      </c>
      <c r="E93" s="79">
        <v>6.7</v>
      </c>
      <c r="F93" s="87">
        <v>4.3</v>
      </c>
      <c r="G93" s="5"/>
      <c r="H93" s="5"/>
      <c r="I93" s="5"/>
      <c r="J93" s="5"/>
      <c r="K93" s="18">
        <f t="shared" ref="K93" si="10">((C93*G$83)+(D93*H$83)+(E93*I$83)+(F93*J$83))/SUM(G$83,H$83,I$83,J$83)</f>
        <v>16.324999999999999</v>
      </c>
      <c r="L93" s="19">
        <f t="shared" si="8"/>
        <v>25</v>
      </c>
    </row>
    <row r="94" spans="1:12" s="16" customFormat="1" ht="14.85" customHeight="1" x14ac:dyDescent="0.25">
      <c r="A94" s="17">
        <v>12</v>
      </c>
      <c r="B94" s="81" t="s">
        <v>25</v>
      </c>
      <c r="C94" s="86">
        <v>46.3</v>
      </c>
      <c r="D94" s="79">
        <v>15.3</v>
      </c>
      <c r="E94" s="79">
        <v>3.8</v>
      </c>
      <c r="F94" s="87">
        <v>1.3</v>
      </c>
      <c r="G94" s="5"/>
      <c r="H94" s="5"/>
      <c r="I94" s="5"/>
      <c r="J94" s="5"/>
      <c r="K94" s="18">
        <f t="shared" si="9"/>
        <v>16.675000000000001</v>
      </c>
      <c r="L94" s="19">
        <f t="shared" si="8"/>
        <v>22</v>
      </c>
    </row>
    <row r="95" spans="1:12" s="16" customFormat="1" ht="14.85" customHeight="1" x14ac:dyDescent="0.25">
      <c r="A95" s="17">
        <v>13</v>
      </c>
      <c r="B95" s="81" t="s">
        <v>0</v>
      </c>
      <c r="C95" s="86">
        <v>53.6</v>
      </c>
      <c r="D95" s="79">
        <v>22.2</v>
      </c>
      <c r="E95" s="79">
        <v>8.6</v>
      </c>
      <c r="F95" s="87">
        <v>5.9</v>
      </c>
      <c r="G95" s="5"/>
      <c r="H95" s="5"/>
      <c r="I95" s="5"/>
      <c r="J95" s="5"/>
      <c r="K95" s="18">
        <f t="shared" si="9"/>
        <v>22.574999999999999</v>
      </c>
      <c r="L95" s="19">
        <f t="shared" si="8"/>
        <v>13</v>
      </c>
    </row>
    <row r="96" spans="1:12" s="16" customFormat="1" ht="14.85" customHeight="1" x14ac:dyDescent="0.25">
      <c r="A96" s="17">
        <v>14</v>
      </c>
      <c r="B96" s="81" t="s">
        <v>1</v>
      </c>
      <c r="C96" s="86">
        <v>67.599999999999994</v>
      </c>
      <c r="D96" s="79">
        <v>36.700000000000003</v>
      </c>
      <c r="E96" s="79">
        <v>13.9</v>
      </c>
      <c r="F96" s="87">
        <v>6.1</v>
      </c>
      <c r="G96" s="5"/>
      <c r="H96" s="5"/>
      <c r="I96" s="5"/>
      <c r="J96" s="5"/>
      <c r="K96" s="18">
        <f t="shared" si="9"/>
        <v>31.074999999999999</v>
      </c>
      <c r="L96" s="19">
        <f t="shared" si="8"/>
        <v>5</v>
      </c>
    </row>
    <row r="97" spans="1:12" s="16" customFormat="1" ht="14.85" customHeight="1" x14ac:dyDescent="0.25">
      <c r="A97" s="17">
        <v>15</v>
      </c>
      <c r="B97" s="81" t="s">
        <v>2</v>
      </c>
      <c r="C97" s="86">
        <v>63.1</v>
      </c>
      <c r="D97" s="79">
        <v>33.200000000000003</v>
      </c>
      <c r="E97" s="79">
        <v>11.6</v>
      </c>
      <c r="F97" s="87">
        <v>5.4</v>
      </c>
      <c r="G97" s="5"/>
      <c r="H97" s="5"/>
      <c r="I97" s="5"/>
      <c r="J97" s="5"/>
      <c r="K97" s="18">
        <f t="shared" si="9"/>
        <v>28.324999999999999</v>
      </c>
      <c r="L97" s="19">
        <f t="shared" si="8"/>
        <v>8</v>
      </c>
    </row>
    <row r="98" spans="1:12" s="16" customFormat="1" ht="14.85" customHeight="1" x14ac:dyDescent="0.25">
      <c r="A98" s="17">
        <v>16</v>
      </c>
      <c r="B98" s="81" t="s">
        <v>3</v>
      </c>
      <c r="C98" s="86">
        <v>47.5</v>
      </c>
      <c r="D98" s="79">
        <v>18.100000000000001</v>
      </c>
      <c r="E98" s="79">
        <v>3.7</v>
      </c>
      <c r="F98" s="87">
        <v>1.7883333333333333</v>
      </c>
      <c r="G98" s="5"/>
      <c r="H98" s="5"/>
      <c r="I98" s="5"/>
      <c r="J98" s="5"/>
      <c r="K98" s="18">
        <f t="shared" si="9"/>
        <v>17.772083333333331</v>
      </c>
      <c r="L98" s="19">
        <f t="shared" si="8"/>
        <v>19</v>
      </c>
    </row>
    <row r="99" spans="1:12" s="16" customFormat="1" ht="14.85" customHeight="1" x14ac:dyDescent="0.25">
      <c r="A99" s="17">
        <v>17</v>
      </c>
      <c r="B99" s="81" t="s">
        <v>4</v>
      </c>
      <c r="C99" s="86">
        <v>49.7</v>
      </c>
      <c r="D99" s="79">
        <v>11.2</v>
      </c>
      <c r="E99" s="79">
        <v>3.8</v>
      </c>
      <c r="F99" s="87">
        <v>1.1000000000000001</v>
      </c>
      <c r="G99" s="5"/>
      <c r="H99" s="5"/>
      <c r="I99" s="5"/>
      <c r="J99" s="5"/>
      <c r="K99" s="18">
        <f t="shared" si="9"/>
        <v>16.45</v>
      </c>
      <c r="L99" s="19">
        <f t="shared" si="8"/>
        <v>24</v>
      </c>
    </row>
    <row r="100" spans="1:12" s="16" customFormat="1" ht="14.85" customHeight="1" x14ac:dyDescent="0.25">
      <c r="A100" s="17">
        <v>18</v>
      </c>
      <c r="B100" s="81" t="s">
        <v>5</v>
      </c>
      <c r="C100" s="86">
        <v>28.3</v>
      </c>
      <c r="D100" s="79">
        <v>6.1</v>
      </c>
      <c r="E100" s="79">
        <v>2.6306249999999998</v>
      </c>
      <c r="F100" s="87">
        <v>1.410625</v>
      </c>
      <c r="G100" s="5"/>
      <c r="H100" s="5"/>
      <c r="I100" s="5"/>
      <c r="J100" s="5"/>
      <c r="K100" s="18">
        <f t="shared" si="9"/>
        <v>9.6103124999999991</v>
      </c>
      <c r="L100" s="19">
        <f t="shared" si="8"/>
        <v>28</v>
      </c>
    </row>
    <row r="101" spans="1:12" s="16" customFormat="1" ht="14.85" customHeight="1" x14ac:dyDescent="0.25">
      <c r="A101" s="17">
        <v>19</v>
      </c>
      <c r="B101" s="81" t="s">
        <v>6</v>
      </c>
      <c r="C101" s="86">
        <v>62.2</v>
      </c>
      <c r="D101" s="79">
        <v>33.799999999999997</v>
      </c>
      <c r="E101" s="79">
        <v>6.8</v>
      </c>
      <c r="F101" s="87">
        <v>3.6</v>
      </c>
      <c r="G101" s="5"/>
      <c r="H101" s="5"/>
      <c r="I101" s="5"/>
      <c r="J101" s="5"/>
      <c r="K101" s="18">
        <f t="shared" si="9"/>
        <v>26.6</v>
      </c>
      <c r="L101" s="19">
        <f t="shared" si="8"/>
        <v>10</v>
      </c>
    </row>
    <row r="102" spans="1:12" s="16" customFormat="1" ht="14.85" customHeight="1" x14ac:dyDescent="0.25">
      <c r="A102" s="17">
        <v>20</v>
      </c>
      <c r="B102" s="81" t="s">
        <v>7</v>
      </c>
      <c r="C102" s="86">
        <v>51.6</v>
      </c>
      <c r="D102" s="79">
        <v>13.9</v>
      </c>
      <c r="E102" s="79">
        <v>7.1</v>
      </c>
      <c r="F102" s="87">
        <v>3.9</v>
      </c>
      <c r="G102" s="5"/>
      <c r="H102" s="5"/>
      <c r="I102" s="5"/>
      <c r="J102" s="5"/>
      <c r="K102" s="18">
        <f t="shared" si="9"/>
        <v>19.125</v>
      </c>
      <c r="L102" s="19">
        <f t="shared" si="8"/>
        <v>18</v>
      </c>
    </row>
    <row r="103" spans="1:12" s="16" customFormat="1" ht="14.85" customHeight="1" x14ac:dyDescent="0.25">
      <c r="A103" s="17">
        <v>21</v>
      </c>
      <c r="B103" s="81" t="s">
        <v>8</v>
      </c>
      <c r="C103" s="86">
        <v>43.1</v>
      </c>
      <c r="D103" s="79">
        <v>13.7</v>
      </c>
      <c r="E103" s="79">
        <v>6.7</v>
      </c>
      <c r="F103" s="87">
        <v>3</v>
      </c>
      <c r="G103" s="5"/>
      <c r="H103" s="5"/>
      <c r="I103" s="5"/>
      <c r="J103" s="5"/>
      <c r="K103" s="18">
        <f t="shared" si="9"/>
        <v>16.625</v>
      </c>
      <c r="L103" s="19">
        <f t="shared" si="8"/>
        <v>23</v>
      </c>
    </row>
    <row r="104" spans="1:12" s="16" customFormat="1" ht="14.85" customHeight="1" x14ac:dyDescent="0.25">
      <c r="A104" s="17">
        <v>22</v>
      </c>
      <c r="B104" s="81" t="s">
        <v>9</v>
      </c>
      <c r="C104" s="86">
        <v>52.2</v>
      </c>
      <c r="D104" s="79">
        <v>31.2</v>
      </c>
      <c r="E104" s="79">
        <v>16</v>
      </c>
      <c r="F104" s="87">
        <v>10.7</v>
      </c>
      <c r="G104" s="5"/>
      <c r="H104" s="5"/>
      <c r="I104" s="5"/>
      <c r="J104" s="5"/>
      <c r="K104" s="18">
        <f t="shared" si="9"/>
        <v>27.524999999999999</v>
      </c>
      <c r="L104" s="19">
        <f t="shared" si="8"/>
        <v>9</v>
      </c>
    </row>
    <row r="105" spans="1:12" s="16" customFormat="1" ht="14.85" customHeight="1" x14ac:dyDescent="0.25">
      <c r="A105" s="17">
        <v>23</v>
      </c>
      <c r="B105" s="81" t="s">
        <v>10</v>
      </c>
      <c r="C105" s="86">
        <v>42</v>
      </c>
      <c r="D105" s="79">
        <v>23.2</v>
      </c>
      <c r="E105" s="79">
        <v>20.5</v>
      </c>
      <c r="F105" s="87">
        <v>19.7</v>
      </c>
      <c r="G105" s="5"/>
      <c r="H105" s="5"/>
      <c r="I105" s="5"/>
      <c r="J105" s="5"/>
      <c r="K105" s="18">
        <f t="shared" si="9"/>
        <v>26.35</v>
      </c>
      <c r="L105" s="19">
        <f t="shared" si="8"/>
        <v>11</v>
      </c>
    </row>
    <row r="106" spans="1:12" s="16" customFormat="1" ht="14.85" customHeight="1" x14ac:dyDescent="0.25">
      <c r="A106" s="17">
        <v>24</v>
      </c>
      <c r="B106" s="81" t="s">
        <v>11</v>
      </c>
      <c r="C106" s="86">
        <v>37.5</v>
      </c>
      <c r="D106" s="79">
        <v>10.1</v>
      </c>
      <c r="E106" s="79">
        <v>5.6</v>
      </c>
      <c r="F106" s="87">
        <v>5.0999999999999996</v>
      </c>
      <c r="G106" s="5"/>
      <c r="H106" s="5"/>
      <c r="I106" s="5"/>
      <c r="J106" s="5"/>
      <c r="K106" s="18">
        <f t="shared" si="9"/>
        <v>14.574999999999999</v>
      </c>
      <c r="L106" s="19">
        <f t="shared" si="8"/>
        <v>26</v>
      </c>
    </row>
    <row r="107" spans="1:12" s="16" customFormat="1" ht="14.85" customHeight="1" x14ac:dyDescent="0.25">
      <c r="A107" s="17">
        <v>25</v>
      </c>
      <c r="B107" s="81" t="s">
        <v>12</v>
      </c>
      <c r="C107" s="86">
        <v>54.5</v>
      </c>
      <c r="D107" s="79">
        <v>9.4</v>
      </c>
      <c r="E107" s="79">
        <v>2.4</v>
      </c>
      <c r="F107" s="87">
        <v>1.0105263157894737</v>
      </c>
      <c r="G107" s="5"/>
      <c r="H107" s="5"/>
      <c r="I107" s="5"/>
      <c r="J107" s="5"/>
      <c r="K107" s="18">
        <f t="shared" si="9"/>
        <v>16.827631578947368</v>
      </c>
      <c r="L107" s="19">
        <f t="shared" si="8"/>
        <v>21</v>
      </c>
    </row>
    <row r="108" spans="1:12" s="16" customFormat="1" ht="14.85" customHeight="1" x14ac:dyDescent="0.25">
      <c r="A108" s="17">
        <v>26</v>
      </c>
      <c r="B108" s="81" t="s">
        <v>13</v>
      </c>
      <c r="C108" s="86">
        <v>77.5</v>
      </c>
      <c r="D108" s="79">
        <v>42.1</v>
      </c>
      <c r="E108" s="79">
        <v>9.1</v>
      </c>
      <c r="F108" s="87">
        <v>3.4</v>
      </c>
      <c r="G108" s="5"/>
      <c r="H108" s="5"/>
      <c r="I108" s="5"/>
      <c r="J108" s="5"/>
      <c r="K108" s="18">
        <f t="shared" si="9"/>
        <v>33.024999999999999</v>
      </c>
      <c r="L108" s="19">
        <f t="shared" si="8"/>
        <v>3</v>
      </c>
    </row>
    <row r="109" spans="1:12" s="16" customFormat="1" ht="14.85" customHeight="1" x14ac:dyDescent="0.25">
      <c r="A109" s="17">
        <v>27</v>
      </c>
      <c r="B109" s="81" t="s">
        <v>14</v>
      </c>
      <c r="C109" s="86">
        <v>79.599999999999994</v>
      </c>
      <c r="D109" s="79">
        <v>59.9</v>
      </c>
      <c r="E109" s="79">
        <v>14.5</v>
      </c>
      <c r="F109" s="87">
        <v>5.6</v>
      </c>
      <c r="G109" s="5"/>
      <c r="H109" s="5"/>
      <c r="I109" s="5"/>
      <c r="J109" s="5"/>
      <c r="K109" s="18">
        <f t="shared" si="9"/>
        <v>39.9</v>
      </c>
      <c r="L109" s="19">
        <f t="shared" si="8"/>
        <v>2</v>
      </c>
    </row>
    <row r="110" spans="1:12" s="16" customFormat="1" ht="14.85" customHeight="1" thickBot="1" x14ac:dyDescent="0.3">
      <c r="A110" s="22">
        <v>28</v>
      </c>
      <c r="B110" s="82" t="s">
        <v>15</v>
      </c>
      <c r="C110" s="88">
        <v>66.2</v>
      </c>
      <c r="D110" s="89">
        <v>35.799999999999997</v>
      </c>
      <c r="E110" s="89">
        <v>15.2</v>
      </c>
      <c r="F110" s="90">
        <v>5.4</v>
      </c>
      <c r="G110" s="5"/>
      <c r="H110" s="5"/>
      <c r="I110" s="5"/>
      <c r="J110" s="5"/>
      <c r="K110" s="23">
        <f t="shared" si="9"/>
        <v>30.65</v>
      </c>
      <c r="L110" s="24">
        <f t="shared" si="8"/>
        <v>6</v>
      </c>
    </row>
    <row r="111" spans="1:12" s="16" customFormat="1" ht="14.8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</row>
    <row r="112" spans="1:12" s="16" customFormat="1" ht="14.85" customHeight="1" x14ac:dyDescent="0.25">
      <c r="A112" s="5"/>
      <c r="B112" s="5" t="s">
        <v>68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</row>
    <row r="113" spans="1:12" s="16" customFormat="1" ht="14.85" customHeight="1" x14ac:dyDescent="0.25">
      <c r="A113" s="5"/>
      <c r="B113" s="25" t="s">
        <v>28</v>
      </c>
      <c r="C113" s="1">
        <f>AVERAGE(C83:C110)</f>
        <v>55.317857142857136</v>
      </c>
      <c r="D113" s="1">
        <f>AVERAGE(D83:D110)</f>
        <v>25.160714285714285</v>
      </c>
      <c r="E113" s="1">
        <f>AVERAGE(E83:E110)</f>
        <v>8.6118080357142848</v>
      </c>
      <c r="F113" s="1">
        <f>AVERAGE(F83:F110)</f>
        <v>4.3051006422305766</v>
      </c>
      <c r="G113" s="5"/>
      <c r="H113" s="5"/>
      <c r="I113" s="5"/>
      <c r="J113" s="5"/>
      <c r="K113" s="1">
        <f>AVERAGE(K83:K110)</f>
        <v>23.348870026629072</v>
      </c>
      <c r="L113" s="5"/>
    </row>
    <row r="114" spans="1:12" s="16" customFormat="1" ht="14.85" customHeight="1" x14ac:dyDescent="0.25">
      <c r="A114" s="5"/>
      <c r="B114" s="25" t="s">
        <v>32</v>
      </c>
      <c r="C114" s="1">
        <f>STDEV(C83:C110)</f>
        <v>13.667724988058801</v>
      </c>
      <c r="D114" s="1">
        <f>STDEV(D83:D110)</f>
        <v>13.03653951146018</v>
      </c>
      <c r="E114" s="1">
        <f>STDEV(E83:E110)</f>
        <v>5.8298069781235853</v>
      </c>
      <c r="F114" s="1">
        <f>STDEV(F83:F110)</f>
        <v>4.0327883490173608</v>
      </c>
      <c r="G114" s="5"/>
      <c r="H114" s="5"/>
      <c r="I114" s="5"/>
      <c r="J114" s="5"/>
      <c r="K114" s="1">
        <f>STDEV(K83:K110)</f>
        <v>7.7507370986411548</v>
      </c>
      <c r="L114" s="5"/>
    </row>
    <row r="115" spans="1:12" s="16" customFormat="1" ht="14.85" customHeight="1" x14ac:dyDescent="0.25">
      <c r="A115" s="5"/>
      <c r="B115" s="25" t="s">
        <v>29</v>
      </c>
      <c r="C115" s="26">
        <f>COUNT(C83:C110)</f>
        <v>28</v>
      </c>
      <c r="D115" s="26">
        <f>COUNT(D83:D110)</f>
        <v>28</v>
      </c>
      <c r="E115" s="26">
        <f>COUNT(E83:E110)</f>
        <v>28</v>
      </c>
      <c r="F115" s="26">
        <f>COUNT(F83:F110)</f>
        <v>28</v>
      </c>
      <c r="G115" s="5"/>
      <c r="H115" s="5"/>
      <c r="I115" s="5"/>
      <c r="J115" s="5"/>
      <c r="K115" s="26">
        <f>COUNT(K83:K110)</f>
        <v>28</v>
      </c>
      <c r="L115" s="5"/>
    </row>
    <row r="116" spans="1:12" s="16" customFormat="1" ht="14.85" customHeight="1" x14ac:dyDescent="0.25">
      <c r="A116" s="5"/>
      <c r="B116" s="25" t="s">
        <v>30</v>
      </c>
      <c r="C116" s="27">
        <f>MIN(C83:C110)</f>
        <v>28.3</v>
      </c>
      <c r="D116" s="27">
        <f>MIN(D83:D110)</f>
        <v>6.1</v>
      </c>
      <c r="E116" s="27">
        <f>MIN(E83:E110)</f>
        <v>2.4</v>
      </c>
      <c r="F116" s="27">
        <f>MIN(F83:F110)</f>
        <v>1</v>
      </c>
      <c r="G116" s="13"/>
      <c r="H116" s="13"/>
      <c r="I116" s="13"/>
      <c r="J116" s="13"/>
      <c r="K116" s="27">
        <f>MIN(K83:K110)</f>
        <v>9.6103124999999991</v>
      </c>
      <c r="L116" s="5"/>
    </row>
    <row r="117" spans="1:12" s="16" customFormat="1" ht="14.85" customHeight="1" x14ac:dyDescent="0.25">
      <c r="A117" s="5"/>
      <c r="B117" s="25" t="s">
        <v>31</v>
      </c>
      <c r="C117" s="27">
        <f>MAX(C83:C110)</f>
        <v>79.599999999999994</v>
      </c>
      <c r="D117" s="27">
        <f>MAX(D83:D110)</f>
        <v>59.9</v>
      </c>
      <c r="E117" s="27">
        <f>MAX(E83:E110)</f>
        <v>26.7</v>
      </c>
      <c r="F117" s="27">
        <f>MAX(F83:F110)</f>
        <v>19.7</v>
      </c>
      <c r="G117" s="13"/>
      <c r="H117" s="13"/>
      <c r="I117" s="13"/>
      <c r="J117" s="13"/>
      <c r="K117" s="27">
        <f>MAX(K83:K110)</f>
        <v>40.174999999999997</v>
      </c>
      <c r="L117" s="5"/>
    </row>
    <row r="118" spans="1:12" ht="14.85" customHeight="1" x14ac:dyDescent="0.25">
      <c r="C118" s="13"/>
      <c r="D118" s="13"/>
      <c r="E118" s="13"/>
      <c r="F118" s="13"/>
      <c r="K118" s="13"/>
    </row>
    <row r="119" spans="1:12" ht="14.85" customHeight="1" x14ac:dyDescent="0.25">
      <c r="C119" s="33"/>
      <c r="D119" s="33"/>
      <c r="E119" s="33"/>
      <c r="F119" s="33"/>
      <c r="G119" s="33"/>
      <c r="H119" s="33"/>
      <c r="I119" s="33"/>
      <c r="J119" s="33"/>
      <c r="K119" s="33"/>
    </row>
    <row r="120" spans="1:12" ht="14.85" customHeight="1" x14ac:dyDescent="0.25">
      <c r="B120" s="20" t="s">
        <v>55</v>
      </c>
      <c r="K120" s="33"/>
    </row>
    <row r="121" spans="1:12" ht="14.85" customHeight="1" x14ac:dyDescent="0.25">
      <c r="B121" s="5" t="s">
        <v>66</v>
      </c>
      <c r="C121" s="16" t="s">
        <v>126</v>
      </c>
      <c r="K121" s="33"/>
    </row>
    <row r="122" spans="1:12" x14ac:dyDescent="0.25">
      <c r="B122" s="5" t="s">
        <v>67</v>
      </c>
      <c r="C122" s="5" t="s">
        <v>127</v>
      </c>
    </row>
    <row r="123" spans="1:12" x14ac:dyDescent="0.25">
      <c r="B123" s="6" t="s">
        <v>98</v>
      </c>
      <c r="C123" s="16" t="s">
        <v>128</v>
      </c>
    </row>
    <row r="124" spans="1:12" ht="16.350000000000001" customHeight="1" x14ac:dyDescent="0.25">
      <c r="B124" s="34"/>
    </row>
  </sheetData>
  <sortState ref="A83:F110">
    <sortCondition ref="A83:A110"/>
  </sortState>
  <mergeCells count="9">
    <mergeCell ref="A81:B81"/>
    <mergeCell ref="G81:J81"/>
    <mergeCell ref="K81:L81"/>
    <mergeCell ref="A1:B1"/>
    <mergeCell ref="G1:J1"/>
    <mergeCell ref="K1:L1"/>
    <mergeCell ref="A41:B41"/>
    <mergeCell ref="G41:J41"/>
    <mergeCell ref="K41:L41"/>
  </mergeCells>
  <phoneticPr fontId="7" type="noConversion"/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N117"/>
  <sheetViews>
    <sheetView topLeftCell="A85" zoomScale="70" zoomScaleNormal="70" workbookViewId="0">
      <selection activeCell="N73" sqref="N73"/>
    </sheetView>
  </sheetViews>
  <sheetFormatPr defaultColWidth="9" defaultRowHeight="15" x14ac:dyDescent="0.25"/>
  <cols>
    <col min="1" max="1" width="4.625" style="16" customWidth="1"/>
    <col min="2" max="2" width="15.125" style="16" customWidth="1"/>
    <col min="3" max="3" width="14.625" style="16" bestFit="1" customWidth="1"/>
    <col min="4" max="4" width="15.5" style="16" bestFit="1" customWidth="1"/>
    <col min="5" max="5" width="18.125" style="16" bestFit="1" customWidth="1"/>
    <col min="6" max="6" width="14" style="16" bestFit="1" customWidth="1"/>
    <col min="7" max="9" width="4.625" style="16" customWidth="1"/>
    <col min="10" max="10" width="5.625" style="16" customWidth="1"/>
    <col min="11" max="16384" width="9" style="16"/>
  </cols>
  <sheetData>
    <row r="1" spans="1:12" s="5" customFormat="1" ht="75" customHeight="1" thickBot="1" x14ac:dyDescent="0.3">
      <c r="A1" s="179" t="s">
        <v>69</v>
      </c>
      <c r="B1" s="180"/>
      <c r="C1" s="100" t="s">
        <v>50</v>
      </c>
      <c r="D1" s="100" t="s">
        <v>51</v>
      </c>
      <c r="E1" s="100" t="s">
        <v>48</v>
      </c>
      <c r="F1" s="102" t="s">
        <v>49</v>
      </c>
      <c r="G1" s="181" t="s">
        <v>56</v>
      </c>
      <c r="H1" s="181"/>
      <c r="I1" s="182"/>
      <c r="J1" s="182"/>
      <c r="K1" s="179" t="s">
        <v>79</v>
      </c>
      <c r="L1" s="183"/>
    </row>
    <row r="2" spans="1:12" s="11" customFormat="1" ht="25.35" customHeight="1" thickBot="1" x14ac:dyDescent="0.25">
      <c r="A2" s="7" t="s">
        <v>47</v>
      </c>
      <c r="B2" s="8" t="s">
        <v>26</v>
      </c>
      <c r="C2" s="35" t="s">
        <v>77</v>
      </c>
      <c r="D2" s="35" t="s">
        <v>77</v>
      </c>
      <c r="E2" s="35" t="s">
        <v>77</v>
      </c>
      <c r="F2" s="36" t="s">
        <v>77</v>
      </c>
      <c r="G2" s="101" t="s">
        <v>58</v>
      </c>
      <c r="H2" s="101" t="s">
        <v>59</v>
      </c>
      <c r="I2" s="101" t="s">
        <v>60</v>
      </c>
      <c r="J2" s="101" t="s">
        <v>61</v>
      </c>
      <c r="K2" s="9" t="s">
        <v>62</v>
      </c>
      <c r="L2" s="10" t="s">
        <v>57</v>
      </c>
    </row>
    <row r="3" spans="1:12" ht="15" customHeight="1" x14ac:dyDescent="0.25">
      <c r="A3" s="12">
        <v>1</v>
      </c>
      <c r="B3" s="80" t="s">
        <v>27</v>
      </c>
      <c r="C3" s="91">
        <v>11.08179419525066</v>
      </c>
      <c r="D3" s="92">
        <v>37.894736842105267</v>
      </c>
      <c r="E3" s="92">
        <v>14.444444444444446</v>
      </c>
      <c r="F3" s="93">
        <v>16.533333333333335</v>
      </c>
      <c r="G3" s="13">
        <v>25</v>
      </c>
      <c r="H3" s="13">
        <v>25</v>
      </c>
      <c r="I3" s="13">
        <v>30</v>
      </c>
      <c r="J3" s="13">
        <v>20</v>
      </c>
      <c r="K3" s="14">
        <f>((C3*G$3)+(D3*H$3)+(E3*I$3)+(F3*J$3))/SUM(G$3,H$3,I$3,J$3)</f>
        <v>19.884132759338982</v>
      </c>
      <c r="L3" s="15">
        <f t="shared" ref="L3:L30" si="0">RANK(K3,K$3:K$30)</f>
        <v>9</v>
      </c>
    </row>
    <row r="4" spans="1:12" ht="15" customHeight="1" x14ac:dyDescent="0.25">
      <c r="A4" s="17">
        <v>2</v>
      </c>
      <c r="B4" s="81" t="s">
        <v>17</v>
      </c>
      <c r="C4" s="18">
        <v>1.0389610389610389</v>
      </c>
      <c r="D4" s="94">
        <v>26.700251889168765</v>
      </c>
      <c r="E4" s="94">
        <v>11.794871794871796</v>
      </c>
      <c r="F4" s="95">
        <v>8.6734693877551017</v>
      </c>
      <c r="G4" s="13"/>
      <c r="H4" s="13"/>
      <c r="I4" s="20" t="s">
        <v>63</v>
      </c>
      <c r="J4" s="20">
        <v>100</v>
      </c>
      <c r="K4" s="18">
        <f t="shared" ref="K4:K30" si="1">((C4*G$3)+(D4*H$3)+(E4*I$3)+(F4*J$3))/SUM(G$3,H$3,I$3,J$3)</f>
        <v>12.207958648045009</v>
      </c>
      <c r="L4" s="19">
        <f t="shared" si="0"/>
        <v>27</v>
      </c>
    </row>
    <row r="5" spans="1:12" ht="15" customHeight="1" x14ac:dyDescent="0.25">
      <c r="A5" s="17">
        <v>3</v>
      </c>
      <c r="B5" s="81" t="s">
        <v>18</v>
      </c>
      <c r="C5" s="18">
        <v>6.1797752808988768</v>
      </c>
      <c r="D5" s="94">
        <v>36.438356164383563</v>
      </c>
      <c r="E5" s="94">
        <v>14.613180515759314</v>
      </c>
      <c r="F5" s="95">
        <v>17.451523545706372</v>
      </c>
      <c r="G5" s="5"/>
      <c r="H5" s="5"/>
      <c r="I5" s="5"/>
      <c r="J5" s="5"/>
      <c r="K5" s="18">
        <f t="shared" si="1"/>
        <v>18.528791725189681</v>
      </c>
      <c r="L5" s="19">
        <f t="shared" si="0"/>
        <v>12</v>
      </c>
    </row>
    <row r="6" spans="1:12" ht="15" customHeight="1" x14ac:dyDescent="0.25">
      <c r="A6" s="17">
        <v>4</v>
      </c>
      <c r="B6" s="81" t="s">
        <v>19</v>
      </c>
      <c r="C6" s="18">
        <v>17.171717171717173</v>
      </c>
      <c r="D6" s="94">
        <v>26.633165829145728</v>
      </c>
      <c r="E6" s="94">
        <v>6.3613231552162848</v>
      </c>
      <c r="F6" s="95">
        <v>33.249370277078086</v>
      </c>
      <c r="G6" s="5"/>
      <c r="H6" s="5"/>
      <c r="I6" s="5"/>
      <c r="J6" s="5"/>
      <c r="K6" s="18">
        <f t="shared" si="1"/>
        <v>19.509491752196226</v>
      </c>
      <c r="L6" s="19">
        <f t="shared" si="0"/>
        <v>10</v>
      </c>
    </row>
    <row r="7" spans="1:12" ht="15" customHeight="1" x14ac:dyDescent="0.25">
      <c r="A7" s="17">
        <v>5</v>
      </c>
      <c r="B7" s="81" t="s">
        <v>16</v>
      </c>
      <c r="C7" s="18">
        <v>9.6217105263157894</v>
      </c>
      <c r="D7" s="94">
        <v>17.589576547231271</v>
      </c>
      <c r="E7" s="94">
        <v>8.5376162299239216</v>
      </c>
      <c r="F7" s="95">
        <v>20.44334975369458</v>
      </c>
      <c r="G7" s="5"/>
      <c r="H7" s="5"/>
      <c r="I7" s="5"/>
      <c r="J7" s="5"/>
      <c r="K7" s="18">
        <f t="shared" si="1"/>
        <v>13.452776588102857</v>
      </c>
      <c r="L7" s="19">
        <f t="shared" si="0"/>
        <v>24</v>
      </c>
    </row>
    <row r="8" spans="1:12" ht="15" customHeight="1" x14ac:dyDescent="0.25">
      <c r="A8" s="17">
        <v>6</v>
      </c>
      <c r="B8" s="81" t="s">
        <v>20</v>
      </c>
      <c r="C8" s="18">
        <v>3.4759358288770055</v>
      </c>
      <c r="D8" s="94">
        <v>26.121372031662272</v>
      </c>
      <c r="E8" s="94">
        <v>12.672176308539946</v>
      </c>
      <c r="F8" s="95">
        <v>7.7747989276139409</v>
      </c>
      <c r="G8" s="5"/>
      <c r="H8" s="5"/>
      <c r="K8" s="18">
        <f t="shared" si="1"/>
        <v>12.755939643219589</v>
      </c>
      <c r="L8" s="19">
        <f t="shared" si="0"/>
        <v>25</v>
      </c>
    </row>
    <row r="9" spans="1:12" ht="15" customHeight="1" x14ac:dyDescent="0.25">
      <c r="A9" s="17">
        <v>7</v>
      </c>
      <c r="B9" s="81" t="s">
        <v>21</v>
      </c>
      <c r="C9" s="18">
        <v>20.123839009287927</v>
      </c>
      <c r="D9" s="94">
        <v>39.024390243902438</v>
      </c>
      <c r="E9" s="94">
        <v>16.666666666666668</v>
      </c>
      <c r="F9" s="95">
        <v>21.472392638036808</v>
      </c>
      <c r="G9" s="5"/>
      <c r="H9" s="5"/>
      <c r="I9" s="5"/>
      <c r="J9" s="5"/>
      <c r="K9" s="18">
        <f t="shared" si="1"/>
        <v>24.081535840904952</v>
      </c>
      <c r="L9" s="19">
        <f t="shared" si="0"/>
        <v>1</v>
      </c>
    </row>
    <row r="10" spans="1:12" ht="15" customHeight="1" x14ac:dyDescent="0.25">
      <c r="A10" s="17">
        <v>8</v>
      </c>
      <c r="B10" s="81" t="s">
        <v>22</v>
      </c>
      <c r="C10" s="18">
        <v>1.0695187165775402</v>
      </c>
      <c r="D10" s="94">
        <v>34.042553191489361</v>
      </c>
      <c r="E10" s="94">
        <v>11.229946524064172</v>
      </c>
      <c r="F10" s="95">
        <v>7.2386058981233248</v>
      </c>
      <c r="G10" s="5"/>
      <c r="H10" s="5"/>
      <c r="I10" s="5"/>
      <c r="J10" s="5"/>
      <c r="K10" s="18">
        <f t="shared" si="1"/>
        <v>13.594723113860642</v>
      </c>
      <c r="L10" s="19">
        <f t="shared" si="0"/>
        <v>23</v>
      </c>
    </row>
    <row r="11" spans="1:12" ht="15" customHeight="1" x14ac:dyDescent="0.25">
      <c r="A11" s="17">
        <v>9</v>
      </c>
      <c r="B11" s="81" t="s">
        <v>23</v>
      </c>
      <c r="C11" s="18">
        <v>5.5449330783938811</v>
      </c>
      <c r="D11" s="94">
        <v>35.781544256120526</v>
      </c>
      <c r="E11" s="94">
        <v>15.83011583011583</v>
      </c>
      <c r="F11" s="95">
        <v>12.927756653992395</v>
      </c>
      <c r="G11" s="5"/>
      <c r="H11" s="5"/>
      <c r="I11" s="5"/>
      <c r="J11" s="5"/>
      <c r="K11" s="18">
        <f t="shared" si="1"/>
        <v>17.666205413461832</v>
      </c>
      <c r="L11" s="19">
        <f t="shared" si="0"/>
        <v>15</v>
      </c>
    </row>
    <row r="12" spans="1:12" ht="15" customHeight="1" x14ac:dyDescent="0.25">
      <c r="A12" s="17">
        <v>10</v>
      </c>
      <c r="B12" s="81" t="s">
        <v>24</v>
      </c>
      <c r="C12" s="18">
        <v>15.584415584415584</v>
      </c>
      <c r="D12" s="94">
        <v>34.787735849056602</v>
      </c>
      <c r="E12" s="94">
        <v>13.02149178255373</v>
      </c>
      <c r="F12" s="95">
        <v>29.196217494089833</v>
      </c>
      <c r="G12" s="5"/>
      <c r="H12" s="5"/>
      <c r="I12" s="5"/>
      <c r="J12" s="5"/>
      <c r="K12" s="18">
        <f>((C12*G$3)+(D12*H$3)+(E12*I$3)+(F12*J$3))/SUM(G$3,H$3,I$3,J$3)</f>
        <v>22.338728891952133</v>
      </c>
      <c r="L12" s="19">
        <f t="shared" si="0"/>
        <v>5</v>
      </c>
    </row>
    <row r="13" spans="1:12" ht="15" customHeight="1" x14ac:dyDescent="0.25">
      <c r="A13" s="17">
        <v>11</v>
      </c>
      <c r="B13" s="81" t="s">
        <v>54</v>
      </c>
      <c r="C13" s="18">
        <v>5.6</v>
      </c>
      <c r="D13" s="94">
        <v>33.597883597883602</v>
      </c>
      <c r="E13" s="94">
        <v>14.893617021276595</v>
      </c>
      <c r="F13" s="95">
        <v>21.542553191489361</v>
      </c>
      <c r="G13" s="5"/>
      <c r="H13" s="5"/>
      <c r="I13" s="5"/>
      <c r="J13" s="5"/>
      <c r="K13" s="18">
        <f t="shared" si="1"/>
        <v>18.576066644151751</v>
      </c>
      <c r="L13" s="19">
        <f t="shared" si="0"/>
        <v>11</v>
      </c>
    </row>
    <row r="14" spans="1:12" ht="15" customHeight="1" x14ac:dyDescent="0.25">
      <c r="A14" s="17">
        <v>12</v>
      </c>
      <c r="B14" s="81" t="s">
        <v>25</v>
      </c>
      <c r="C14" s="18">
        <v>10.928319623971797</v>
      </c>
      <c r="D14" s="94">
        <v>53.340757238307347</v>
      </c>
      <c r="E14" s="94">
        <v>16.949152542372882</v>
      </c>
      <c r="F14" s="95">
        <v>13.631284916201118</v>
      </c>
      <c r="G14" s="5"/>
      <c r="H14" s="5"/>
      <c r="I14" s="5"/>
      <c r="J14" s="5"/>
      <c r="K14" s="18">
        <f t="shared" si="1"/>
        <v>23.878271961521872</v>
      </c>
      <c r="L14" s="19">
        <f t="shared" si="0"/>
        <v>2</v>
      </c>
    </row>
    <row r="15" spans="1:12" ht="15" customHeight="1" x14ac:dyDescent="0.25">
      <c r="A15" s="17">
        <v>13</v>
      </c>
      <c r="B15" s="81" t="s">
        <v>0</v>
      </c>
      <c r="C15" s="18">
        <v>3.7037037037037033</v>
      </c>
      <c r="D15" s="94">
        <v>44.444444444444443</v>
      </c>
      <c r="E15" s="94">
        <v>9.2198581560283692</v>
      </c>
      <c r="F15" s="95">
        <v>15.593220338983048</v>
      </c>
      <c r="G15" s="5"/>
      <c r="H15" s="5"/>
      <c r="I15" s="5"/>
      <c r="J15" s="5"/>
      <c r="K15" s="18">
        <f t="shared" si="1"/>
        <v>17.921638551642157</v>
      </c>
      <c r="L15" s="19">
        <f t="shared" si="0"/>
        <v>14</v>
      </c>
    </row>
    <row r="16" spans="1:12" ht="15" customHeight="1" x14ac:dyDescent="0.25">
      <c r="A16" s="17">
        <v>14</v>
      </c>
      <c r="B16" s="81" t="s">
        <v>1</v>
      </c>
      <c r="C16" s="18">
        <v>1.4164305949008498</v>
      </c>
      <c r="D16" s="94">
        <v>31.073446327683619</v>
      </c>
      <c r="E16" s="94">
        <v>10.447761194029852</v>
      </c>
      <c r="F16" s="95">
        <v>12.138728323699421</v>
      </c>
      <c r="G16" s="5"/>
      <c r="H16" s="5"/>
      <c r="I16" s="21"/>
      <c r="J16" s="21"/>
      <c r="K16" s="18">
        <f t="shared" si="1"/>
        <v>13.684543253594956</v>
      </c>
      <c r="L16" s="19">
        <f t="shared" si="0"/>
        <v>21</v>
      </c>
    </row>
    <row r="17" spans="1:12" ht="15" customHeight="1" x14ac:dyDescent="0.25">
      <c r="A17" s="17">
        <v>15</v>
      </c>
      <c r="B17" s="81" t="s">
        <v>2</v>
      </c>
      <c r="C17" s="18">
        <v>1.837270341207349</v>
      </c>
      <c r="D17" s="94">
        <v>32.898172323759788</v>
      </c>
      <c r="E17" s="94">
        <v>13.550135501355012</v>
      </c>
      <c r="F17" s="95">
        <v>8.4432717678100264</v>
      </c>
      <c r="G17" s="5"/>
      <c r="H17" s="5"/>
      <c r="I17" s="5"/>
      <c r="J17" s="5"/>
      <c r="K17" s="18">
        <f t="shared" si="1"/>
        <v>14.437555670210292</v>
      </c>
      <c r="L17" s="19">
        <f t="shared" si="0"/>
        <v>19</v>
      </c>
    </row>
    <row r="18" spans="1:12" ht="15" customHeight="1" x14ac:dyDescent="0.25">
      <c r="A18" s="17">
        <v>16</v>
      </c>
      <c r="B18" s="81" t="s">
        <v>3</v>
      </c>
      <c r="C18" s="18">
        <v>15.527950310559008</v>
      </c>
      <c r="D18" s="94">
        <v>31.15264797507788</v>
      </c>
      <c r="E18" s="94">
        <v>11.67192429022082</v>
      </c>
      <c r="F18" s="95">
        <v>32.087227414330215</v>
      </c>
      <c r="G18" s="5"/>
      <c r="H18" s="5"/>
      <c r="I18" s="5"/>
      <c r="J18" s="5"/>
      <c r="K18" s="18">
        <f t="shared" si="1"/>
        <v>21.589172341341509</v>
      </c>
      <c r="L18" s="19">
        <f t="shared" si="0"/>
        <v>6</v>
      </c>
    </row>
    <row r="19" spans="1:12" ht="15" customHeight="1" x14ac:dyDescent="0.25">
      <c r="A19" s="17">
        <v>17</v>
      </c>
      <c r="B19" s="81" t="s">
        <v>4</v>
      </c>
      <c r="C19" s="18">
        <v>2.0997375328083989</v>
      </c>
      <c r="D19" s="94">
        <v>38.205128205128204</v>
      </c>
      <c r="E19" s="94">
        <v>13.424657534246576</v>
      </c>
      <c r="F19" s="95">
        <v>5.2356020942408374</v>
      </c>
      <c r="G19" s="5"/>
      <c r="H19" s="5"/>
      <c r="I19" s="5"/>
      <c r="J19" s="5"/>
      <c r="K19" s="18">
        <f t="shared" si="1"/>
        <v>15.150734113606291</v>
      </c>
      <c r="L19" s="19">
        <f t="shared" si="0"/>
        <v>18</v>
      </c>
    </row>
    <row r="20" spans="1:12" ht="15" customHeight="1" x14ac:dyDescent="0.25">
      <c r="A20" s="17">
        <v>18</v>
      </c>
      <c r="B20" s="81" t="s">
        <v>5</v>
      </c>
      <c r="C20" s="18">
        <v>9.7560975609756095</v>
      </c>
      <c r="D20" s="94">
        <v>31.43631436314363</v>
      </c>
      <c r="E20" s="94">
        <v>15.083798882681565</v>
      </c>
      <c r="F20" s="95">
        <v>12.021857923497267</v>
      </c>
      <c r="G20" s="5"/>
      <c r="H20" s="5"/>
      <c r="I20" s="5"/>
      <c r="J20" s="5"/>
      <c r="K20" s="18">
        <f t="shared" si="1"/>
        <v>17.227614230533735</v>
      </c>
      <c r="L20" s="19">
        <f t="shared" si="0"/>
        <v>16</v>
      </c>
    </row>
    <row r="21" spans="1:12" ht="15" customHeight="1" x14ac:dyDescent="0.25">
      <c r="A21" s="17">
        <v>19</v>
      </c>
      <c r="B21" s="81" t="s">
        <v>6</v>
      </c>
      <c r="C21" s="18">
        <v>20.588235294117649</v>
      </c>
      <c r="D21" s="94">
        <v>30.687830687830687</v>
      </c>
      <c r="E21" s="94">
        <v>14.095744680851062</v>
      </c>
      <c r="F21" s="95">
        <v>26.790450928381958</v>
      </c>
      <c r="G21" s="5"/>
      <c r="H21" s="5"/>
      <c r="I21" s="5"/>
      <c r="J21" s="5"/>
      <c r="K21" s="18">
        <f t="shared" si="1"/>
        <v>22.405830085418799</v>
      </c>
      <c r="L21" s="19">
        <f t="shared" si="0"/>
        <v>4</v>
      </c>
    </row>
    <row r="22" spans="1:12" ht="15" customHeight="1" x14ac:dyDescent="0.25">
      <c r="A22" s="17">
        <v>20</v>
      </c>
      <c r="B22" s="81" t="s">
        <v>7</v>
      </c>
      <c r="C22" s="18">
        <v>15.877437325905291</v>
      </c>
      <c r="D22" s="94">
        <v>24.861878453038699</v>
      </c>
      <c r="E22" s="94">
        <v>12.058823529411764</v>
      </c>
      <c r="F22" s="95">
        <v>22.284122562674096</v>
      </c>
      <c r="G22" s="5"/>
      <c r="H22" s="5"/>
      <c r="I22" s="5"/>
      <c r="J22" s="5"/>
      <c r="K22" s="18">
        <f t="shared" si="1"/>
        <v>18.259300516094346</v>
      </c>
      <c r="L22" s="19">
        <f t="shared" si="0"/>
        <v>13</v>
      </c>
    </row>
    <row r="23" spans="1:12" ht="15" customHeight="1" x14ac:dyDescent="0.25">
      <c r="A23" s="17">
        <v>21</v>
      </c>
      <c r="B23" s="81" t="s">
        <v>8</v>
      </c>
      <c r="C23" s="18">
        <v>2.6785714285714284</v>
      </c>
      <c r="D23" s="94">
        <v>22.264150943396228</v>
      </c>
      <c r="E23" s="94">
        <v>13.245033112582782</v>
      </c>
      <c r="F23" s="95">
        <v>9.2757306226175356</v>
      </c>
      <c r="G23" s="5"/>
      <c r="H23" s="5"/>
      <c r="I23" s="5"/>
      <c r="J23" s="5"/>
      <c r="K23" s="18">
        <f t="shared" si="1"/>
        <v>12.064336651290255</v>
      </c>
      <c r="L23" s="19">
        <f t="shared" si="0"/>
        <v>28</v>
      </c>
    </row>
    <row r="24" spans="1:12" ht="15" customHeight="1" x14ac:dyDescent="0.25">
      <c r="A24" s="17">
        <v>22</v>
      </c>
      <c r="B24" s="81" t="s">
        <v>9</v>
      </c>
      <c r="C24" s="18">
        <v>5.729166666666667</v>
      </c>
      <c r="D24" s="94">
        <v>27.79220779220779</v>
      </c>
      <c r="E24" s="94">
        <v>14.583333333333334</v>
      </c>
      <c r="F24" s="95">
        <v>6.182795698924731</v>
      </c>
      <c r="G24" s="5"/>
      <c r="H24" s="5"/>
      <c r="I24" s="5"/>
      <c r="J24" s="5"/>
      <c r="K24" s="18">
        <f t="shared" si="1"/>
        <v>13.991902754503563</v>
      </c>
      <c r="L24" s="19">
        <f t="shared" si="0"/>
        <v>20</v>
      </c>
    </row>
    <row r="25" spans="1:12" ht="15" customHeight="1" x14ac:dyDescent="0.25">
      <c r="A25" s="17">
        <v>23</v>
      </c>
      <c r="B25" s="81" t="s">
        <v>10</v>
      </c>
      <c r="C25" s="18">
        <v>2.6565464895635675</v>
      </c>
      <c r="D25" s="94">
        <v>28.7593984962406</v>
      </c>
      <c r="E25" s="94">
        <v>11.242603550295858</v>
      </c>
      <c r="F25" s="95">
        <v>7.3446327683615822</v>
      </c>
      <c r="G25" s="5"/>
      <c r="H25" s="5"/>
      <c r="I25" s="5"/>
      <c r="J25" s="5"/>
      <c r="K25" s="18">
        <f t="shared" si="1"/>
        <v>12.695693865212116</v>
      </c>
      <c r="L25" s="19">
        <f t="shared" si="0"/>
        <v>26</v>
      </c>
    </row>
    <row r="26" spans="1:12" ht="15" customHeight="1" x14ac:dyDescent="0.25">
      <c r="A26" s="17">
        <v>24</v>
      </c>
      <c r="B26" s="81" t="s">
        <v>11</v>
      </c>
      <c r="C26" s="18">
        <v>5.882352941176471</v>
      </c>
      <c r="D26" s="94">
        <v>40.404040404040401</v>
      </c>
      <c r="E26" s="94">
        <v>10.471204188481675</v>
      </c>
      <c r="F26" s="95">
        <v>6.6838046272493585</v>
      </c>
      <c r="G26" s="5"/>
      <c r="H26" s="5"/>
      <c r="I26" s="5"/>
      <c r="J26" s="5"/>
      <c r="K26" s="18">
        <f t="shared" si="1"/>
        <v>16.049720518298592</v>
      </c>
      <c r="L26" s="19">
        <f t="shared" si="0"/>
        <v>17</v>
      </c>
    </row>
    <row r="27" spans="1:12" ht="15" customHeight="1" x14ac:dyDescent="0.25">
      <c r="A27" s="17">
        <v>25</v>
      </c>
      <c r="B27" s="81" t="s">
        <v>12</v>
      </c>
      <c r="C27" s="18">
        <v>1.2578616352201257</v>
      </c>
      <c r="D27" s="94">
        <v>31.05590062111801</v>
      </c>
      <c r="E27" s="94">
        <v>11.598746081504702</v>
      </c>
      <c r="F27" s="95">
        <v>10.344827586206897</v>
      </c>
      <c r="G27" s="5"/>
      <c r="H27" s="5"/>
      <c r="I27" s="5"/>
      <c r="J27" s="5"/>
      <c r="K27" s="18">
        <f t="shared" si="1"/>
        <v>13.627029905777322</v>
      </c>
      <c r="L27" s="19">
        <f t="shared" si="0"/>
        <v>22</v>
      </c>
    </row>
    <row r="28" spans="1:12" ht="15" customHeight="1" x14ac:dyDescent="0.25">
      <c r="A28" s="17">
        <v>26</v>
      </c>
      <c r="B28" s="81" t="s">
        <v>13</v>
      </c>
      <c r="C28" s="18">
        <v>12.587412587412587</v>
      </c>
      <c r="D28" s="94">
        <v>30.484988452655887</v>
      </c>
      <c r="E28" s="94">
        <v>17.216981132075471</v>
      </c>
      <c r="F28" s="95">
        <v>21.962616822429908</v>
      </c>
      <c r="G28" s="5"/>
      <c r="H28" s="5"/>
      <c r="I28" s="5"/>
      <c r="J28" s="5"/>
      <c r="K28" s="18">
        <f t="shared" si="1"/>
        <v>20.325717964125744</v>
      </c>
      <c r="L28" s="19">
        <f t="shared" si="0"/>
        <v>8</v>
      </c>
    </row>
    <row r="29" spans="1:12" ht="15" customHeight="1" x14ac:dyDescent="0.25">
      <c r="A29" s="17">
        <v>27</v>
      </c>
      <c r="B29" s="81" t="s">
        <v>14</v>
      </c>
      <c r="C29" s="18">
        <v>17.336683417085428</v>
      </c>
      <c r="D29" s="94">
        <v>25.925925925925924</v>
      </c>
      <c r="E29" s="94">
        <v>10.148514851485148</v>
      </c>
      <c r="F29" s="95">
        <v>43.703703703703702</v>
      </c>
      <c r="G29" s="5"/>
      <c r="H29" s="5"/>
      <c r="I29" s="5"/>
      <c r="J29" s="5"/>
      <c r="K29" s="18">
        <f t="shared" si="1"/>
        <v>22.600947531939124</v>
      </c>
      <c r="L29" s="19">
        <f t="shared" si="0"/>
        <v>3</v>
      </c>
    </row>
    <row r="30" spans="1:12" ht="15" customHeight="1" thickBot="1" x14ac:dyDescent="0.3">
      <c r="A30" s="22">
        <v>28</v>
      </c>
      <c r="B30" s="82" t="s">
        <v>15</v>
      </c>
      <c r="C30" s="23">
        <v>15.547263681592041</v>
      </c>
      <c r="D30" s="96">
        <v>26.459627329192546</v>
      </c>
      <c r="E30" s="96">
        <v>16.071428571428573</v>
      </c>
      <c r="F30" s="97">
        <v>30.614805520702639</v>
      </c>
      <c r="G30" s="5"/>
      <c r="H30" s="5"/>
      <c r="I30" s="5"/>
      <c r="J30" s="5"/>
      <c r="K30" s="23">
        <f t="shared" si="1"/>
        <v>21.446112428265245</v>
      </c>
      <c r="L30" s="24">
        <f t="shared" si="0"/>
        <v>7</v>
      </c>
    </row>
    <row r="31" spans="1:12" ht="1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x14ac:dyDescent="0.25">
      <c r="A32" s="5"/>
      <c r="B32" s="5" t="s">
        <v>68</v>
      </c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4" x14ac:dyDescent="0.25">
      <c r="A33" s="5"/>
      <c r="B33" s="25" t="s">
        <v>28</v>
      </c>
      <c r="C33" s="1">
        <f>AVERAGE(C3:C30)</f>
        <v>8.6394157702190491</v>
      </c>
      <c r="D33" s="1">
        <f>AVERAGE(D3:D30)</f>
        <v>32.13780094376218</v>
      </c>
      <c r="E33" s="1">
        <f>AVERAGE(E3:E30)</f>
        <v>12.898041121636366</v>
      </c>
      <c r="F33" s="1">
        <f>AVERAGE(F3:F30)</f>
        <v>17.172930525747411</v>
      </c>
      <c r="G33" s="5"/>
      <c r="H33" s="5"/>
      <c r="I33" s="5"/>
      <c r="J33" s="5"/>
      <c r="K33" s="1">
        <f>AVERAGE(K3:K30)</f>
        <v>17.498302620135696</v>
      </c>
      <c r="L33" s="5"/>
    </row>
    <row r="34" spans="1:14" x14ac:dyDescent="0.25">
      <c r="A34" s="5"/>
      <c r="B34" s="25" t="s">
        <v>32</v>
      </c>
      <c r="C34" s="1">
        <f>STDEV(C3:C30)</f>
        <v>6.4462262862354898</v>
      </c>
      <c r="D34" s="1">
        <f>STDEV(D3:D30)</f>
        <v>7.2001350859235451</v>
      </c>
      <c r="E34" s="1">
        <f>STDEV(E3:E30)</f>
        <v>2.6704952268290993</v>
      </c>
      <c r="F34" s="1">
        <f>STDEV(F3:F30)</f>
        <v>9.9993077415017755</v>
      </c>
      <c r="G34" s="5"/>
      <c r="H34" s="5"/>
      <c r="I34" s="5"/>
      <c r="J34" s="5"/>
      <c r="K34" s="1">
        <f>STDEV(K3:K30)</f>
        <v>3.8691923517918578</v>
      </c>
      <c r="L34" s="5"/>
    </row>
    <row r="35" spans="1:14" x14ac:dyDescent="0.25">
      <c r="A35" s="5"/>
      <c r="B35" s="25" t="s">
        <v>29</v>
      </c>
      <c r="C35" s="26">
        <f>COUNT(C3:C30)</f>
        <v>28</v>
      </c>
      <c r="D35" s="26">
        <f>COUNT(D3:D30)</f>
        <v>28</v>
      </c>
      <c r="E35" s="26">
        <f>COUNT(E3:E30)</f>
        <v>28</v>
      </c>
      <c r="F35" s="26">
        <f>COUNT(F3:F30)</f>
        <v>28</v>
      </c>
      <c r="G35" s="5"/>
      <c r="H35" s="5"/>
      <c r="I35" s="5"/>
      <c r="J35" s="5"/>
      <c r="K35" s="26">
        <f>COUNT(K3:K30)</f>
        <v>28</v>
      </c>
      <c r="L35" s="5"/>
    </row>
    <row r="36" spans="1:14" x14ac:dyDescent="0.25">
      <c r="A36" s="5"/>
      <c r="B36" s="25" t="s">
        <v>30</v>
      </c>
      <c r="C36" s="27">
        <f>MIN(C3:C30)</f>
        <v>1.0389610389610389</v>
      </c>
      <c r="D36" s="27">
        <f>MIN(D3:D30)</f>
        <v>17.589576547231271</v>
      </c>
      <c r="E36" s="27">
        <f>MIN(E3:E30)</f>
        <v>6.3613231552162848</v>
      </c>
      <c r="F36" s="27">
        <f>MIN(F3:F30)</f>
        <v>5.2356020942408374</v>
      </c>
      <c r="G36" s="13"/>
      <c r="H36" s="13"/>
      <c r="I36" s="13"/>
      <c r="J36" s="13"/>
      <c r="K36" s="27">
        <f>MIN(K3:K30)</f>
        <v>12.064336651290255</v>
      </c>
      <c r="L36" s="5"/>
    </row>
    <row r="37" spans="1:14" x14ac:dyDescent="0.25">
      <c r="A37" s="5"/>
      <c r="B37" s="25" t="s">
        <v>31</v>
      </c>
      <c r="C37" s="27">
        <f>MAX(C3:C30)</f>
        <v>20.588235294117649</v>
      </c>
      <c r="D37" s="27">
        <f>MAX(D3:D30)</f>
        <v>53.340757238307347</v>
      </c>
      <c r="E37" s="27">
        <f>MAX(E3:E30)</f>
        <v>17.216981132075471</v>
      </c>
      <c r="F37" s="27">
        <f>MAX(F3:F30)</f>
        <v>43.703703703703702</v>
      </c>
      <c r="G37" s="13"/>
      <c r="H37" s="13"/>
      <c r="I37" s="13"/>
      <c r="J37" s="13"/>
      <c r="K37" s="27">
        <f>MAX(K3:K30)</f>
        <v>24.081535840904952</v>
      </c>
      <c r="L37" s="5"/>
    </row>
    <row r="38" spans="1:14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</row>
    <row r="39" spans="1:14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</row>
    <row r="40" spans="1:14" ht="14.1" customHeight="1" thickBot="1" x14ac:dyDescent="0.3">
      <c r="A40" s="20"/>
      <c r="B40" s="5"/>
      <c r="C40" s="103"/>
      <c r="D40" s="103"/>
      <c r="E40" s="103"/>
      <c r="F40" s="103"/>
      <c r="G40" s="5"/>
      <c r="H40" s="5"/>
      <c r="I40" s="5"/>
      <c r="J40" s="5"/>
      <c r="K40" s="5"/>
      <c r="L40" s="5"/>
    </row>
    <row r="41" spans="1:14" s="5" customFormat="1" ht="57" customHeight="1" thickBot="1" x14ac:dyDescent="0.3">
      <c r="A41" s="179" t="s">
        <v>52</v>
      </c>
      <c r="B41" s="180"/>
      <c r="C41" s="100" t="s">
        <v>50</v>
      </c>
      <c r="D41" s="100" t="s">
        <v>51</v>
      </c>
      <c r="E41" s="100" t="s">
        <v>48</v>
      </c>
      <c r="F41" s="102" t="s">
        <v>49</v>
      </c>
      <c r="G41" s="181" t="s">
        <v>56</v>
      </c>
      <c r="H41" s="181"/>
      <c r="I41" s="182"/>
      <c r="J41" s="182"/>
      <c r="K41" s="179" t="s">
        <v>79</v>
      </c>
      <c r="L41" s="183"/>
      <c r="N41" s="28" t="s">
        <v>70</v>
      </c>
    </row>
    <row r="42" spans="1:14" s="11" customFormat="1" ht="19.5" customHeight="1" thickBot="1" x14ac:dyDescent="0.25">
      <c r="A42" s="7" t="s">
        <v>47</v>
      </c>
      <c r="B42" s="8" t="s">
        <v>26</v>
      </c>
      <c r="C42" s="35" t="s">
        <v>77</v>
      </c>
      <c r="D42" s="35" t="s">
        <v>77</v>
      </c>
      <c r="E42" s="35" t="s">
        <v>77</v>
      </c>
      <c r="F42" s="36" t="s">
        <v>77</v>
      </c>
      <c r="G42" s="101" t="s">
        <v>58</v>
      </c>
      <c r="H42" s="101" t="s">
        <v>59</v>
      </c>
      <c r="I42" s="101" t="s">
        <v>60</v>
      </c>
      <c r="J42" s="101" t="s">
        <v>61</v>
      </c>
      <c r="K42" s="9" t="s">
        <v>62</v>
      </c>
      <c r="L42" s="10" t="s">
        <v>57</v>
      </c>
      <c r="N42" s="29" t="s">
        <v>75</v>
      </c>
    </row>
    <row r="43" spans="1:14" ht="15" customHeight="1" x14ac:dyDescent="0.25">
      <c r="A43" s="12">
        <v>1</v>
      </c>
      <c r="B43" s="80" t="s">
        <v>27</v>
      </c>
      <c r="C43" s="91">
        <v>15.294117647058824</v>
      </c>
      <c r="D43" s="92">
        <v>40</v>
      </c>
      <c r="E43" s="92">
        <v>14.374999999999998</v>
      </c>
      <c r="F43" s="93">
        <v>17.261904761904763</v>
      </c>
      <c r="G43" s="13">
        <v>25</v>
      </c>
      <c r="H43" s="13">
        <v>25</v>
      </c>
      <c r="I43" s="13">
        <v>30</v>
      </c>
      <c r="J43" s="13">
        <v>20</v>
      </c>
      <c r="K43" s="14">
        <f>((C43*G$43)+(D43*H$43)+(E43*I$43)+(F43*J$43))/SUM(G$43,H$43,I$43,J$43)</f>
        <v>21.588410364145663</v>
      </c>
      <c r="L43" s="15">
        <f t="shared" ref="L43:L70" si="2">RANK(K43,K$43:K$70)</f>
        <v>7</v>
      </c>
      <c r="N43" s="30">
        <f>K83-K43</f>
        <v>-3.0885099213390426</v>
      </c>
    </row>
    <row r="44" spans="1:14" ht="15" customHeight="1" x14ac:dyDescent="0.25">
      <c r="A44" s="17">
        <v>2</v>
      </c>
      <c r="B44" s="81" t="s">
        <v>17</v>
      </c>
      <c r="C44" s="18">
        <v>0.57471264367816088</v>
      </c>
      <c r="D44" s="94">
        <v>26.40449438202247</v>
      </c>
      <c r="E44" s="94">
        <v>11.494252873563218</v>
      </c>
      <c r="F44" s="95">
        <v>9.6590909090909083</v>
      </c>
      <c r="G44" s="13"/>
      <c r="H44" s="13"/>
      <c r="I44" s="20" t="s">
        <v>63</v>
      </c>
      <c r="J44" s="20">
        <v>100</v>
      </c>
      <c r="K44" s="18">
        <f t="shared" ref="K44:K70" si="3">((C44*G$43)+(D44*H$43)+(E44*I$43)+(F44*J$43))/SUM(G$43,H$43,I$43,J$43)</f>
        <v>12.124895800312306</v>
      </c>
      <c r="L44" s="19">
        <f t="shared" si="2"/>
        <v>23</v>
      </c>
      <c r="N44" s="30">
        <f t="shared" ref="N44:N69" si="4">K84-K44</f>
        <v>0.150899439191301</v>
      </c>
    </row>
    <row r="45" spans="1:14" ht="15" customHeight="1" x14ac:dyDescent="0.25">
      <c r="A45" s="17">
        <v>3</v>
      </c>
      <c r="B45" s="81" t="s">
        <v>18</v>
      </c>
      <c r="C45" s="18">
        <v>7.0512820512820511</v>
      </c>
      <c r="D45" s="94">
        <v>37.106918238993707</v>
      </c>
      <c r="E45" s="94">
        <v>17.449664429530202</v>
      </c>
      <c r="F45" s="95">
        <v>22.580645161290324</v>
      </c>
      <c r="G45" s="5"/>
      <c r="H45" s="5"/>
      <c r="I45" s="5"/>
      <c r="J45" s="5"/>
      <c r="K45" s="18">
        <f t="shared" si="3"/>
        <v>20.790578433686065</v>
      </c>
      <c r="L45" s="19">
        <f t="shared" si="2"/>
        <v>9</v>
      </c>
      <c r="N45" s="30">
        <f t="shared" si="4"/>
        <v>-3.9665493074724729</v>
      </c>
    </row>
    <row r="46" spans="1:14" ht="15" customHeight="1" x14ac:dyDescent="0.25">
      <c r="A46" s="17">
        <v>4</v>
      </c>
      <c r="B46" s="81" t="s">
        <v>19</v>
      </c>
      <c r="C46" s="18">
        <v>19.786096256684491</v>
      </c>
      <c r="D46" s="94">
        <v>26.595744680851062</v>
      </c>
      <c r="E46" s="94">
        <v>5.376344086021505</v>
      </c>
      <c r="F46" s="95">
        <v>38.297872340425535</v>
      </c>
      <c r="G46" s="5"/>
      <c r="H46" s="5"/>
      <c r="I46" s="5"/>
      <c r="J46" s="5"/>
      <c r="K46" s="18">
        <f t="shared" si="3"/>
        <v>20.867937928275445</v>
      </c>
      <c r="L46" s="19">
        <f t="shared" si="2"/>
        <v>8</v>
      </c>
      <c r="N46" s="30">
        <f t="shared" si="4"/>
        <v>-2.5775974525802781</v>
      </c>
    </row>
    <row r="47" spans="1:14" ht="15" customHeight="1" x14ac:dyDescent="0.25">
      <c r="A47" s="17">
        <v>5</v>
      </c>
      <c r="B47" s="81" t="s">
        <v>16</v>
      </c>
      <c r="C47" s="18">
        <v>10.931899641577061</v>
      </c>
      <c r="D47" s="94">
        <v>17.051509769094139</v>
      </c>
      <c r="E47" s="94">
        <v>7.3446327683615822</v>
      </c>
      <c r="F47" s="95">
        <v>25.939177101967804</v>
      </c>
      <c r="G47" s="5"/>
      <c r="H47" s="5"/>
      <c r="I47" s="5"/>
      <c r="J47" s="5"/>
      <c r="K47" s="18">
        <f t="shared" si="3"/>
        <v>14.387077603569837</v>
      </c>
      <c r="L47" s="19">
        <f t="shared" si="2"/>
        <v>20</v>
      </c>
      <c r="N47" s="30">
        <f t="shared" si="4"/>
        <v>-1.7390816770828721</v>
      </c>
    </row>
    <row r="48" spans="1:14" ht="15" customHeight="1" x14ac:dyDescent="0.25">
      <c r="A48" s="17">
        <v>6</v>
      </c>
      <c r="B48" s="81" t="s">
        <v>20</v>
      </c>
      <c r="C48" s="18">
        <v>0.69444444444444442</v>
      </c>
      <c r="D48" s="94">
        <v>20.689655172413794</v>
      </c>
      <c r="E48" s="94">
        <v>13.868613138686131</v>
      </c>
      <c r="F48" s="95">
        <v>11.111111111111111</v>
      </c>
      <c r="G48" s="5"/>
      <c r="H48" s="5"/>
      <c r="K48" s="18">
        <f t="shared" si="3"/>
        <v>11.72883106804262</v>
      </c>
      <c r="L48" s="19">
        <f t="shared" si="2"/>
        <v>24</v>
      </c>
      <c r="N48" s="30">
        <f t="shared" si="4"/>
        <v>1.6667536053386858</v>
      </c>
    </row>
    <row r="49" spans="1:14" ht="15" customHeight="1" x14ac:dyDescent="0.25">
      <c r="A49" s="17">
        <v>7</v>
      </c>
      <c r="B49" s="81" t="s">
        <v>21</v>
      </c>
      <c r="C49" s="18">
        <v>18.589743589743591</v>
      </c>
      <c r="D49" s="94">
        <v>34.591194968553459</v>
      </c>
      <c r="E49" s="94">
        <v>12.23021582733813</v>
      </c>
      <c r="F49" s="95">
        <v>25.157232704402517</v>
      </c>
      <c r="G49" s="5"/>
      <c r="H49" s="5"/>
      <c r="I49" s="5"/>
      <c r="J49" s="5"/>
      <c r="K49" s="18">
        <f t="shared" si="3"/>
        <v>21.995745928656202</v>
      </c>
      <c r="L49" s="19">
        <f t="shared" si="2"/>
        <v>6</v>
      </c>
      <c r="N49" s="30">
        <f t="shared" si="4"/>
        <v>3.8928909986725735</v>
      </c>
    </row>
    <row r="50" spans="1:14" ht="15" customHeight="1" x14ac:dyDescent="0.25">
      <c r="A50" s="17">
        <v>8</v>
      </c>
      <c r="B50" s="81" t="s">
        <v>22</v>
      </c>
      <c r="C50" s="18">
        <v>1.1363636363636365</v>
      </c>
      <c r="D50" s="94">
        <v>27.683615819209038</v>
      </c>
      <c r="E50" s="94">
        <v>6.8571428571428559</v>
      </c>
      <c r="F50" s="95">
        <v>11.299435028248588</v>
      </c>
      <c r="G50" s="5"/>
      <c r="H50" s="5"/>
      <c r="I50" s="5"/>
      <c r="J50" s="5"/>
      <c r="K50" s="18">
        <f t="shared" si="3"/>
        <v>11.522024726685743</v>
      </c>
      <c r="L50" s="19">
        <f t="shared" si="2"/>
        <v>26</v>
      </c>
      <c r="N50" s="30">
        <f t="shared" si="4"/>
        <v>3.8920224210297487</v>
      </c>
    </row>
    <row r="51" spans="1:14" ht="15" customHeight="1" x14ac:dyDescent="0.25">
      <c r="A51" s="17">
        <v>9</v>
      </c>
      <c r="B51" s="81" t="s">
        <v>23</v>
      </c>
      <c r="C51" s="18">
        <v>5.4393305439330542</v>
      </c>
      <c r="D51" s="94">
        <v>30.290456431535269</v>
      </c>
      <c r="E51" s="94">
        <v>13.247863247863249</v>
      </c>
      <c r="F51" s="95">
        <v>18.410041841004183</v>
      </c>
      <c r="G51" s="5"/>
      <c r="H51" s="5"/>
      <c r="I51" s="5"/>
      <c r="J51" s="5"/>
      <c r="K51" s="18">
        <f t="shared" si="3"/>
        <v>16.588814086426893</v>
      </c>
      <c r="L51" s="19">
        <f t="shared" si="2"/>
        <v>17</v>
      </c>
      <c r="N51" s="30">
        <f t="shared" si="4"/>
        <v>1.9656413256079759</v>
      </c>
    </row>
    <row r="52" spans="1:14" ht="15" customHeight="1" x14ac:dyDescent="0.25">
      <c r="A52" s="17">
        <v>10</v>
      </c>
      <c r="B52" s="81" t="s">
        <v>24</v>
      </c>
      <c r="C52" s="18">
        <v>14.627659574468085</v>
      </c>
      <c r="D52" s="94">
        <v>37.665782493368702</v>
      </c>
      <c r="E52" s="94">
        <v>11.206896551724139</v>
      </c>
      <c r="F52" s="95">
        <v>34.666666666666664</v>
      </c>
      <c r="G52" s="5"/>
      <c r="H52" s="5"/>
      <c r="I52" s="5"/>
      <c r="J52" s="5"/>
      <c r="K52" s="18">
        <f t="shared" si="3"/>
        <v>23.36876281580977</v>
      </c>
      <c r="L52" s="19">
        <f t="shared" si="2"/>
        <v>3</v>
      </c>
      <c r="N52" s="30">
        <f t="shared" si="4"/>
        <v>-1.8584562302346761</v>
      </c>
    </row>
    <row r="53" spans="1:14" ht="15" customHeight="1" x14ac:dyDescent="0.25">
      <c r="A53" s="17">
        <v>11</v>
      </c>
      <c r="B53" s="81" t="s">
        <v>54</v>
      </c>
      <c r="C53" s="18">
        <v>6.7484662576687118</v>
      </c>
      <c r="D53" s="94">
        <v>34.756097560975604</v>
      </c>
      <c r="E53" s="94">
        <v>10.429447852760736</v>
      </c>
      <c r="F53" s="95">
        <v>29.268292682926834</v>
      </c>
      <c r="G53" s="5"/>
      <c r="H53" s="5"/>
      <c r="I53" s="5"/>
      <c r="J53" s="5"/>
      <c r="K53" s="18">
        <f t="shared" si="3"/>
        <v>19.358633847074668</v>
      </c>
      <c r="L53" s="19">
        <f t="shared" si="2"/>
        <v>11</v>
      </c>
      <c r="N53" s="30">
        <f t="shared" si="4"/>
        <v>-1.3956531769491747</v>
      </c>
    </row>
    <row r="54" spans="1:14" ht="15" customHeight="1" x14ac:dyDescent="0.25">
      <c r="A54" s="17">
        <v>12</v>
      </c>
      <c r="B54" s="81" t="s">
        <v>25</v>
      </c>
      <c r="C54" s="18">
        <v>12.073490813648293</v>
      </c>
      <c r="D54" s="94">
        <v>49.5</v>
      </c>
      <c r="E54" s="94">
        <v>15.18987341772152</v>
      </c>
      <c r="F54" s="95">
        <v>18.136020151133501</v>
      </c>
      <c r="G54" s="5"/>
      <c r="H54" s="5"/>
      <c r="I54" s="5"/>
      <c r="J54" s="5"/>
      <c r="K54" s="18">
        <f t="shared" si="3"/>
        <v>23.577538758955228</v>
      </c>
      <c r="L54" s="19">
        <f t="shared" si="2"/>
        <v>2</v>
      </c>
      <c r="N54" s="30">
        <f t="shared" si="4"/>
        <v>0.54712315400272615</v>
      </c>
    </row>
    <row r="55" spans="1:14" ht="15" customHeight="1" x14ac:dyDescent="0.25">
      <c r="A55" s="17">
        <v>13</v>
      </c>
      <c r="B55" s="81" t="s">
        <v>0</v>
      </c>
      <c r="C55" s="18">
        <v>4.3795620437956204</v>
      </c>
      <c r="D55" s="94">
        <v>37.956204379562038</v>
      </c>
      <c r="E55" s="94">
        <v>8.59375</v>
      </c>
      <c r="F55" s="95">
        <v>19.852941176470587</v>
      </c>
      <c r="G55" s="5"/>
      <c r="H55" s="5"/>
      <c r="I55" s="5"/>
      <c r="J55" s="5"/>
      <c r="K55" s="18">
        <f t="shared" si="3"/>
        <v>17.13265484113353</v>
      </c>
      <c r="L55" s="19">
        <f t="shared" si="2"/>
        <v>15</v>
      </c>
      <c r="N55" s="30">
        <f t="shared" si="4"/>
        <v>1.4606101878626312</v>
      </c>
    </row>
    <row r="56" spans="1:14" ht="15" customHeight="1" x14ac:dyDescent="0.25">
      <c r="A56" s="17">
        <v>14</v>
      </c>
      <c r="B56" s="81" t="s">
        <v>1</v>
      </c>
      <c r="C56" s="18">
        <v>0.76335877862595425</v>
      </c>
      <c r="D56" s="94">
        <v>22.727272727272727</v>
      </c>
      <c r="E56" s="94">
        <v>6.6115702479338845</v>
      </c>
      <c r="F56" s="95">
        <v>9.1603053435114496</v>
      </c>
      <c r="G56" s="5"/>
      <c r="H56" s="5"/>
      <c r="I56" s="21"/>
      <c r="J56" s="21"/>
      <c r="K56" s="18">
        <f t="shared" si="3"/>
        <v>9.6881900195571262</v>
      </c>
      <c r="L56" s="19">
        <f t="shared" si="2"/>
        <v>28</v>
      </c>
      <c r="N56" s="30">
        <f t="shared" si="4"/>
        <v>6.3470138432929026</v>
      </c>
    </row>
    <row r="57" spans="1:14" ht="15" customHeight="1" x14ac:dyDescent="0.25">
      <c r="A57" s="17">
        <v>15</v>
      </c>
      <c r="B57" s="81" t="s">
        <v>2</v>
      </c>
      <c r="C57" s="18">
        <v>0.70921985815602839</v>
      </c>
      <c r="D57" s="94">
        <v>32.62411347517731</v>
      </c>
      <c r="E57" s="94">
        <v>16.666666666666668</v>
      </c>
      <c r="F57" s="95">
        <v>10.144927536231885</v>
      </c>
      <c r="G57" s="5"/>
      <c r="H57" s="5"/>
      <c r="I57" s="5"/>
      <c r="J57" s="5"/>
      <c r="K57" s="18">
        <f t="shared" si="3"/>
        <v>15.362318840579713</v>
      </c>
      <c r="L57" s="19">
        <f t="shared" si="2"/>
        <v>18</v>
      </c>
      <c r="N57" s="30">
        <f t="shared" si="4"/>
        <v>-1.4347762995840441</v>
      </c>
    </row>
    <row r="58" spans="1:14" ht="15" customHeight="1" x14ac:dyDescent="0.25">
      <c r="A58" s="17">
        <v>16</v>
      </c>
      <c r="B58" s="81" t="s">
        <v>3</v>
      </c>
      <c r="C58" s="18">
        <v>18.421052631578949</v>
      </c>
      <c r="D58" s="94">
        <v>31.578947368421051</v>
      </c>
      <c r="E58" s="94">
        <v>14.765100671140937</v>
      </c>
      <c r="F58" s="95">
        <v>46.05263157894737</v>
      </c>
      <c r="G58" s="5"/>
      <c r="H58" s="5"/>
      <c r="I58" s="5"/>
      <c r="J58" s="5"/>
      <c r="K58" s="18">
        <f t="shared" si="3"/>
        <v>26.140056517131757</v>
      </c>
      <c r="L58" s="19">
        <f t="shared" si="2"/>
        <v>1</v>
      </c>
      <c r="N58" s="30">
        <f t="shared" si="4"/>
        <v>-8.6285578348185936</v>
      </c>
    </row>
    <row r="59" spans="1:14" ht="15" customHeight="1" x14ac:dyDescent="0.25">
      <c r="A59" s="17">
        <v>17</v>
      </c>
      <c r="B59" s="81" t="s">
        <v>4</v>
      </c>
      <c r="C59" s="18">
        <v>2.4844720496894408</v>
      </c>
      <c r="D59" s="94">
        <v>35.365853658536587</v>
      </c>
      <c r="E59" s="94">
        <v>13.605442176870747</v>
      </c>
      <c r="F59" s="95">
        <v>8.8050314465408803</v>
      </c>
      <c r="G59" s="5"/>
      <c r="H59" s="5"/>
      <c r="I59" s="5"/>
      <c r="J59" s="5"/>
      <c r="K59" s="18">
        <f t="shared" si="3"/>
        <v>15.305220369425905</v>
      </c>
      <c r="L59" s="19">
        <f t="shared" si="2"/>
        <v>19</v>
      </c>
      <c r="N59" s="30">
        <f t="shared" si="4"/>
        <v>-0.25536095346287269</v>
      </c>
    </row>
    <row r="60" spans="1:14" ht="15" customHeight="1" x14ac:dyDescent="0.25">
      <c r="A60" s="17">
        <v>18</v>
      </c>
      <c r="B60" s="81" t="s">
        <v>5</v>
      </c>
      <c r="C60" s="18">
        <v>11.30952380952381</v>
      </c>
      <c r="D60" s="94">
        <v>31.547619047619047</v>
      </c>
      <c r="E60" s="94">
        <v>12.658227848101266</v>
      </c>
      <c r="F60" s="95">
        <v>17.365269461077844</v>
      </c>
      <c r="G60" s="5"/>
      <c r="H60" s="5"/>
      <c r="I60" s="5"/>
      <c r="J60" s="5"/>
      <c r="K60" s="18">
        <f t="shared" si="3"/>
        <v>17.984807960931661</v>
      </c>
      <c r="L60" s="19">
        <f t="shared" si="2"/>
        <v>14</v>
      </c>
      <c r="N60" s="30">
        <f t="shared" si="4"/>
        <v>-1.4270215162705426</v>
      </c>
    </row>
    <row r="61" spans="1:14" ht="15" customHeight="1" x14ac:dyDescent="0.25">
      <c r="A61" s="17">
        <v>19</v>
      </c>
      <c r="B61" s="81" t="s">
        <v>6</v>
      </c>
      <c r="C61" s="18">
        <v>21.910112359550563</v>
      </c>
      <c r="D61" s="94">
        <v>32.022471910112358</v>
      </c>
      <c r="E61" s="94">
        <v>14.204545454545455</v>
      </c>
      <c r="F61" s="95">
        <v>28.089887640449433</v>
      </c>
      <c r="G61" s="5"/>
      <c r="H61" s="5"/>
      <c r="I61" s="5"/>
      <c r="J61" s="5"/>
      <c r="K61" s="18">
        <f t="shared" si="3"/>
        <v>23.362487231869252</v>
      </c>
      <c r="L61" s="19">
        <f t="shared" si="2"/>
        <v>4</v>
      </c>
      <c r="N61" s="30">
        <f t="shared" si="4"/>
        <v>-1.8149203156555309</v>
      </c>
    </row>
    <row r="62" spans="1:14" ht="15" customHeight="1" x14ac:dyDescent="0.25">
      <c r="A62" s="17">
        <v>20</v>
      </c>
      <c r="B62" s="81" t="s">
        <v>7</v>
      </c>
      <c r="C62" s="18">
        <v>20.754716981132077</v>
      </c>
      <c r="D62" s="94">
        <v>21.875</v>
      </c>
      <c r="E62" s="94">
        <v>10.884353741496598</v>
      </c>
      <c r="F62" s="95">
        <v>27.044025157232703</v>
      </c>
      <c r="G62" s="5"/>
      <c r="H62" s="5"/>
      <c r="I62" s="5"/>
      <c r="J62" s="5"/>
      <c r="K62" s="18">
        <f t="shared" si="3"/>
        <v>19.33154039917854</v>
      </c>
      <c r="L62" s="19">
        <f t="shared" si="2"/>
        <v>12</v>
      </c>
      <c r="N62" s="30">
        <f t="shared" si="4"/>
        <v>-1.938599343414932</v>
      </c>
    </row>
    <row r="63" spans="1:14" ht="15" customHeight="1" x14ac:dyDescent="0.25">
      <c r="A63" s="17">
        <v>21</v>
      </c>
      <c r="B63" s="81" t="s">
        <v>8</v>
      </c>
      <c r="C63" s="18">
        <v>3.9513677811550152</v>
      </c>
      <c r="D63" s="94">
        <v>17.220543806646525</v>
      </c>
      <c r="E63" s="94">
        <v>10.855263157894736</v>
      </c>
      <c r="F63" s="95">
        <v>10.703363914373089</v>
      </c>
      <c r="G63" s="5"/>
      <c r="H63" s="5"/>
      <c r="I63" s="5"/>
      <c r="J63" s="5"/>
      <c r="K63" s="18">
        <f t="shared" si="3"/>
        <v>10.690229627193423</v>
      </c>
      <c r="L63" s="19">
        <f t="shared" si="2"/>
        <v>27</v>
      </c>
      <c r="N63" s="30">
        <f t="shared" si="4"/>
        <v>2.3237847162354797</v>
      </c>
    </row>
    <row r="64" spans="1:14" ht="15" customHeight="1" x14ac:dyDescent="0.25">
      <c r="A64" s="17">
        <v>22</v>
      </c>
      <c r="B64" s="81" t="s">
        <v>9</v>
      </c>
      <c r="C64" s="18">
        <v>4.7337278106508878</v>
      </c>
      <c r="D64" s="94">
        <v>29.166666666666668</v>
      </c>
      <c r="E64" s="94">
        <v>12.76595744680851</v>
      </c>
      <c r="F64" s="95">
        <v>8.6419753086419746</v>
      </c>
      <c r="G64" s="5"/>
      <c r="H64" s="5"/>
      <c r="I64" s="5"/>
      <c r="J64" s="5"/>
      <c r="K64" s="18">
        <f t="shared" si="3"/>
        <v>14.033280915100338</v>
      </c>
      <c r="L64" s="19">
        <f t="shared" si="2"/>
        <v>21</v>
      </c>
      <c r="N64" s="30">
        <f t="shared" si="4"/>
        <v>-9.697266221294143E-2</v>
      </c>
    </row>
    <row r="65" spans="1:14" ht="15" customHeight="1" x14ac:dyDescent="0.25">
      <c r="A65" s="17">
        <v>23</v>
      </c>
      <c r="B65" s="81" t="s">
        <v>10</v>
      </c>
      <c r="C65" s="18">
        <v>2.2321428571428572</v>
      </c>
      <c r="D65" s="94">
        <v>28.193832599118945</v>
      </c>
      <c r="E65" s="94">
        <v>7.1428571428571441</v>
      </c>
      <c r="F65" s="95">
        <v>9.6916299559471373</v>
      </c>
      <c r="G65" s="5"/>
      <c r="H65" s="5"/>
      <c r="I65" s="5"/>
      <c r="J65" s="5"/>
      <c r="K65" s="18">
        <f t="shared" si="3"/>
        <v>11.687676998112021</v>
      </c>
      <c r="L65" s="19">
        <f t="shared" si="2"/>
        <v>25</v>
      </c>
      <c r="N65" s="30">
        <f t="shared" si="4"/>
        <v>1.7108245215826567</v>
      </c>
    </row>
    <row r="66" spans="1:14" ht="15" customHeight="1" x14ac:dyDescent="0.25">
      <c r="A66" s="17">
        <v>24</v>
      </c>
      <c r="B66" s="81" t="s">
        <v>11</v>
      </c>
      <c r="C66" s="18">
        <v>8.8235294117647065</v>
      </c>
      <c r="D66" s="94">
        <v>36.571428571428569</v>
      </c>
      <c r="E66" s="94">
        <v>12.650602409638553</v>
      </c>
      <c r="F66" s="95">
        <v>8.235294117647058</v>
      </c>
      <c r="G66" s="5"/>
      <c r="H66" s="5"/>
      <c r="I66" s="5"/>
      <c r="J66" s="5"/>
      <c r="K66" s="18">
        <f t="shared" si="3"/>
        <v>16.790979042219295</v>
      </c>
      <c r="L66" s="19">
        <f t="shared" si="2"/>
        <v>16</v>
      </c>
      <c r="N66" s="30">
        <f t="shared" si="4"/>
        <v>-1.2914938600185586</v>
      </c>
    </row>
    <row r="67" spans="1:14" ht="15" customHeight="1" x14ac:dyDescent="0.25">
      <c r="A67" s="17">
        <v>25</v>
      </c>
      <c r="B67" s="81" t="s">
        <v>12</v>
      </c>
      <c r="C67" s="18">
        <v>2.9197080291970803</v>
      </c>
      <c r="D67" s="94">
        <v>26.618705035971225</v>
      </c>
      <c r="E67" s="94">
        <v>9.420289855072463</v>
      </c>
      <c r="F67" s="95">
        <v>13.043478260869565</v>
      </c>
      <c r="G67" s="5"/>
      <c r="H67" s="5"/>
      <c r="I67" s="5"/>
      <c r="J67" s="5"/>
      <c r="K67" s="18">
        <f t="shared" si="3"/>
        <v>12.819385874987729</v>
      </c>
      <c r="L67" s="19">
        <f t="shared" si="2"/>
        <v>22</v>
      </c>
      <c r="N67" s="30">
        <f t="shared" si="4"/>
        <v>1.4225306180835489</v>
      </c>
    </row>
    <row r="68" spans="1:14" ht="15" customHeight="1" x14ac:dyDescent="0.25">
      <c r="A68" s="17">
        <v>26</v>
      </c>
      <c r="B68" s="81" t="s">
        <v>13</v>
      </c>
      <c r="C68" s="18">
        <v>10.416666666666666</v>
      </c>
      <c r="D68" s="94">
        <v>27.979274611398964</v>
      </c>
      <c r="E68" s="94">
        <v>15.957446808510639</v>
      </c>
      <c r="F68" s="95">
        <v>20.418848167539267</v>
      </c>
      <c r="G68" s="5"/>
      <c r="H68" s="5"/>
      <c r="I68" s="5"/>
      <c r="J68" s="5"/>
      <c r="K68" s="18">
        <f t="shared" si="3"/>
        <v>18.469988995577452</v>
      </c>
      <c r="L68" s="19">
        <f t="shared" si="2"/>
        <v>13</v>
      </c>
      <c r="N68" s="30">
        <f t="shared" si="4"/>
        <v>3.3489608006036242</v>
      </c>
    </row>
    <row r="69" spans="1:14" ht="15" customHeight="1" x14ac:dyDescent="0.25">
      <c r="A69" s="17">
        <v>27</v>
      </c>
      <c r="B69" s="81" t="s">
        <v>14</v>
      </c>
      <c r="C69" s="18">
        <v>16.315789473684209</v>
      </c>
      <c r="D69" s="94">
        <v>26.5625</v>
      </c>
      <c r="E69" s="94">
        <v>10.471204188481675</v>
      </c>
      <c r="F69" s="95">
        <v>41.666666666666664</v>
      </c>
      <c r="G69" s="5"/>
      <c r="H69" s="5"/>
      <c r="I69" s="5"/>
      <c r="J69" s="5"/>
      <c r="K69" s="18">
        <f t="shared" si="3"/>
        <v>22.194266958298886</v>
      </c>
      <c r="L69" s="19">
        <f t="shared" si="2"/>
        <v>5</v>
      </c>
      <c r="N69" s="30">
        <f t="shared" si="4"/>
        <v>0.77679660255340366</v>
      </c>
    </row>
    <row r="70" spans="1:14" ht="15" customHeight="1" thickBot="1" x14ac:dyDescent="0.3">
      <c r="A70" s="22">
        <v>28</v>
      </c>
      <c r="B70" s="82" t="s">
        <v>15</v>
      </c>
      <c r="C70" s="23">
        <v>13.821138211382115</v>
      </c>
      <c r="D70" s="96">
        <v>26.216216216216214</v>
      </c>
      <c r="E70" s="96">
        <v>14.206128133704734</v>
      </c>
      <c r="F70" s="97">
        <v>31.693989071038253</v>
      </c>
      <c r="G70" s="5"/>
      <c r="H70" s="5"/>
      <c r="I70" s="5"/>
      <c r="J70" s="5"/>
      <c r="K70" s="23">
        <f t="shared" si="3"/>
        <v>20.609974861218653</v>
      </c>
      <c r="L70" s="24">
        <f t="shared" si="2"/>
        <v>10</v>
      </c>
      <c r="N70" s="31">
        <f>K110-K70</f>
        <v>1.543358189739152</v>
      </c>
    </row>
    <row r="71" spans="1:14" ht="1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N71" s="106"/>
    </row>
    <row r="72" spans="1:14" ht="15.75" thickBot="1" x14ac:dyDescent="0.3">
      <c r="A72" s="5"/>
      <c r="B72" s="5" t="s">
        <v>68</v>
      </c>
      <c r="C72" s="5"/>
      <c r="D72" s="5"/>
      <c r="E72" s="5"/>
      <c r="F72" s="5"/>
      <c r="G72" s="5"/>
      <c r="H72" s="5"/>
      <c r="I72" s="5"/>
      <c r="J72" s="5"/>
      <c r="K72" s="5"/>
      <c r="L72" s="5"/>
      <c r="N72" s="106"/>
    </row>
    <row r="73" spans="1:14" ht="15.75" thickBot="1" x14ac:dyDescent="0.3">
      <c r="A73" s="5"/>
      <c r="B73" s="25" t="s">
        <v>28</v>
      </c>
      <c r="C73" s="1">
        <f>AVERAGE(C43:C70)</f>
        <v>9.1747748519373715</v>
      </c>
      <c r="D73" s="1">
        <f>AVERAGE(D43:D70)</f>
        <v>30.234361413970195</v>
      </c>
      <c r="E73" s="1">
        <f>AVERAGE(E43:E70)</f>
        <v>11.80461975001562</v>
      </c>
      <c r="F73" s="1">
        <f>AVERAGE(F43:F70)</f>
        <v>20.442776973691348</v>
      </c>
      <c r="G73" s="5"/>
      <c r="H73" s="5"/>
      <c r="I73" s="5"/>
      <c r="J73" s="5"/>
      <c r="K73" s="1">
        <f>AVERAGE(K43:K70)</f>
        <v>17.482225386219849</v>
      </c>
      <c r="L73" s="5"/>
      <c r="N73" s="32">
        <f>K113-K73</f>
        <v>-1.6583575974998155E-2</v>
      </c>
    </row>
    <row r="74" spans="1:14" x14ac:dyDescent="0.25">
      <c r="A74" s="5"/>
      <c r="B74" s="25" t="s">
        <v>32</v>
      </c>
      <c r="C74" s="1">
        <f>STDEV(C43:C70)</f>
        <v>6.9916425595528304</v>
      </c>
      <c r="D74" s="1">
        <f>STDEV(D43:D70)</f>
        <v>7.1878698422832379</v>
      </c>
      <c r="E74" s="1">
        <f>STDEV(E43:E70)</f>
        <v>3.2174458452706607</v>
      </c>
      <c r="F74" s="1">
        <f>STDEV(F43:F70)</f>
        <v>10.936844921370769</v>
      </c>
      <c r="G74" s="5"/>
      <c r="H74" s="5"/>
      <c r="I74" s="5"/>
      <c r="J74" s="5"/>
      <c r="K74" s="1">
        <f>STDEV(K43:K70)</f>
        <v>4.6058181619689567</v>
      </c>
      <c r="L74" s="5"/>
    </row>
    <row r="75" spans="1:14" x14ac:dyDescent="0.25">
      <c r="A75" s="5"/>
      <c r="B75" s="25" t="s">
        <v>29</v>
      </c>
      <c r="C75" s="26">
        <f>COUNT(C43:C70)</f>
        <v>28</v>
      </c>
      <c r="D75" s="26">
        <f>COUNT(D43:D70)</f>
        <v>28</v>
      </c>
      <c r="E75" s="26">
        <f>COUNT(E43:E70)</f>
        <v>28</v>
      </c>
      <c r="F75" s="26">
        <f>COUNT(F43:F70)</f>
        <v>28</v>
      </c>
      <c r="G75" s="5"/>
      <c r="H75" s="5"/>
      <c r="I75" s="5"/>
      <c r="J75" s="5"/>
      <c r="K75" s="26">
        <f>COUNT(K43:K70)</f>
        <v>28</v>
      </c>
      <c r="L75" s="5"/>
    </row>
    <row r="76" spans="1:14" x14ac:dyDescent="0.25">
      <c r="A76" s="5"/>
      <c r="B76" s="25" t="s">
        <v>30</v>
      </c>
      <c r="C76" s="27">
        <f>MIN(C43:C70)</f>
        <v>0.57471264367816088</v>
      </c>
      <c r="D76" s="27">
        <f>MIN(D43:D70)</f>
        <v>17.051509769094139</v>
      </c>
      <c r="E76" s="27">
        <f>MIN(E43:E70)</f>
        <v>5.376344086021505</v>
      </c>
      <c r="F76" s="27">
        <f>MIN(F43:F70)</f>
        <v>8.235294117647058</v>
      </c>
      <c r="G76" s="13"/>
      <c r="H76" s="13"/>
      <c r="I76" s="13"/>
      <c r="J76" s="13"/>
      <c r="K76" s="27">
        <f>MIN(K43:K70)</f>
        <v>9.6881900195571262</v>
      </c>
      <c r="L76" s="5"/>
    </row>
    <row r="77" spans="1:14" x14ac:dyDescent="0.25">
      <c r="A77" s="5"/>
      <c r="B77" s="25" t="s">
        <v>31</v>
      </c>
      <c r="C77" s="27">
        <f>MAX(C43:C70)</f>
        <v>21.910112359550563</v>
      </c>
      <c r="D77" s="27">
        <f>MAX(D43:D70)</f>
        <v>49.5</v>
      </c>
      <c r="E77" s="27">
        <f>MAX(E43:E70)</f>
        <v>17.449664429530202</v>
      </c>
      <c r="F77" s="27">
        <f>MAX(F43:F70)</f>
        <v>46.05263157894737</v>
      </c>
      <c r="G77" s="13"/>
      <c r="H77" s="13"/>
      <c r="I77" s="13"/>
      <c r="J77" s="13"/>
      <c r="K77" s="27">
        <f>MAX(K43:K70)</f>
        <v>26.140056517131757</v>
      </c>
      <c r="L77" s="5"/>
    </row>
    <row r="78" spans="1:14" x14ac:dyDescent="0.25">
      <c r="A78" s="5"/>
      <c r="G78" s="5"/>
      <c r="H78" s="5"/>
      <c r="I78" s="5"/>
      <c r="J78" s="5"/>
      <c r="K78" s="5"/>
      <c r="L78" s="5"/>
    </row>
    <row r="79" spans="1:14" x14ac:dyDescent="0.25">
      <c r="A79" s="5"/>
      <c r="G79" s="5"/>
      <c r="H79" s="5"/>
      <c r="I79" s="5"/>
      <c r="J79" s="5"/>
      <c r="K79" s="5"/>
      <c r="L79" s="5"/>
    </row>
    <row r="80" spans="1:14" ht="15.75" thickBot="1" x14ac:dyDescent="0.3">
      <c r="A80" s="5"/>
      <c r="B80" s="5"/>
      <c r="G80" s="5"/>
      <c r="H80" s="5"/>
      <c r="I80" s="5"/>
      <c r="J80" s="5"/>
      <c r="K80" s="5"/>
      <c r="L80" s="5"/>
    </row>
    <row r="81" spans="1:12" s="5" customFormat="1" ht="75" customHeight="1" thickBot="1" x14ac:dyDescent="0.3">
      <c r="A81" s="179" t="s">
        <v>53</v>
      </c>
      <c r="B81" s="180"/>
      <c r="C81" s="100" t="s">
        <v>50</v>
      </c>
      <c r="D81" s="100" t="s">
        <v>51</v>
      </c>
      <c r="E81" s="100" t="s">
        <v>48</v>
      </c>
      <c r="F81" s="102" t="s">
        <v>49</v>
      </c>
      <c r="G81" s="181" t="s">
        <v>56</v>
      </c>
      <c r="H81" s="181"/>
      <c r="I81" s="182"/>
      <c r="J81" s="182"/>
      <c r="K81" s="179" t="s">
        <v>79</v>
      </c>
      <c r="L81" s="183"/>
    </row>
    <row r="82" spans="1:12" s="11" customFormat="1" ht="25.35" customHeight="1" thickBot="1" x14ac:dyDescent="0.25">
      <c r="A82" s="7" t="s">
        <v>47</v>
      </c>
      <c r="B82" s="8" t="s">
        <v>26</v>
      </c>
      <c r="C82" s="35" t="s">
        <v>77</v>
      </c>
      <c r="D82" s="35" t="s">
        <v>77</v>
      </c>
      <c r="E82" s="35" t="s">
        <v>77</v>
      </c>
      <c r="F82" s="36" t="s">
        <v>77</v>
      </c>
      <c r="G82" s="101" t="s">
        <v>58</v>
      </c>
      <c r="H82" s="101" t="s">
        <v>59</v>
      </c>
      <c r="I82" s="101" t="s">
        <v>60</v>
      </c>
      <c r="J82" s="101" t="s">
        <v>61</v>
      </c>
      <c r="K82" s="9" t="s">
        <v>62</v>
      </c>
      <c r="L82" s="10" t="s">
        <v>57</v>
      </c>
    </row>
    <row r="83" spans="1:12" x14ac:dyDescent="0.25">
      <c r="A83" s="12">
        <v>1</v>
      </c>
      <c r="B83" s="80" t="s">
        <v>27</v>
      </c>
      <c r="C83" s="91">
        <v>7.6555023923444976</v>
      </c>
      <c r="D83" s="92">
        <v>36.19047619047619</v>
      </c>
      <c r="E83" s="92">
        <v>14.499999999999998</v>
      </c>
      <c r="F83" s="93">
        <v>15.942028985507244</v>
      </c>
      <c r="G83" s="13">
        <v>25</v>
      </c>
      <c r="H83" s="13">
        <v>25</v>
      </c>
      <c r="I83" s="13">
        <v>30</v>
      </c>
      <c r="J83" s="13">
        <v>20</v>
      </c>
      <c r="K83" s="14">
        <f>((C83*G$83)+(D83*H$83)+(E83*I$83)+(F83*J$83))/SUM(G$83,H$83,I$83,J$83)</f>
        <v>18.49990044280662</v>
      </c>
      <c r="L83" s="15">
        <f t="shared" ref="L83:L110" si="5">RANK(K83,K$83:K$110)</f>
        <v>10</v>
      </c>
    </row>
    <row r="84" spans="1:12" x14ac:dyDescent="0.25">
      <c r="A84" s="17">
        <v>2</v>
      </c>
      <c r="B84" s="81" t="s">
        <v>17</v>
      </c>
      <c r="C84" s="18">
        <v>1.4218009478672986</v>
      </c>
      <c r="D84" s="94">
        <v>26.94063926940639</v>
      </c>
      <c r="E84" s="94">
        <v>12.037037037037036</v>
      </c>
      <c r="F84" s="95">
        <v>7.8703703703703702</v>
      </c>
      <c r="G84" s="13"/>
      <c r="H84" s="13"/>
      <c r="I84" s="20" t="s">
        <v>63</v>
      </c>
      <c r="J84" s="20">
        <v>100</v>
      </c>
      <c r="K84" s="18">
        <f t="shared" ref="K84:K110" si="6">((C84*G$83)+(D84*H$83)+(E84*I$83)+(F84*J$83))/SUM(G$83,H$83,I$83,J$83)</f>
        <v>12.275795239503607</v>
      </c>
      <c r="L84" s="19">
        <f t="shared" si="5"/>
        <v>28</v>
      </c>
    </row>
    <row r="85" spans="1:12" x14ac:dyDescent="0.25">
      <c r="A85" s="17">
        <v>3</v>
      </c>
      <c r="B85" s="81" t="s">
        <v>18</v>
      </c>
      <c r="C85" s="18">
        <v>5.5</v>
      </c>
      <c r="D85" s="94">
        <v>35.922330097087382</v>
      </c>
      <c r="E85" s="94">
        <v>12.5</v>
      </c>
      <c r="F85" s="95">
        <v>13.592233009708737</v>
      </c>
      <c r="G85" s="5"/>
      <c r="H85" s="5"/>
      <c r="I85" s="5"/>
      <c r="J85" s="5"/>
      <c r="K85" s="18">
        <f t="shared" si="6"/>
        <v>16.824029126213592</v>
      </c>
      <c r="L85" s="19">
        <f t="shared" si="5"/>
        <v>15</v>
      </c>
    </row>
    <row r="86" spans="1:12" x14ac:dyDescent="0.25">
      <c r="A86" s="17">
        <v>4</v>
      </c>
      <c r="B86" s="81" t="s">
        <v>19</v>
      </c>
      <c r="C86" s="18">
        <v>14.832535885167463</v>
      </c>
      <c r="D86" s="94">
        <v>26.666666666666668</v>
      </c>
      <c r="E86" s="94">
        <v>7.2463768115942031</v>
      </c>
      <c r="F86" s="95">
        <v>28.708133971291865</v>
      </c>
      <c r="G86" s="5"/>
      <c r="H86" s="5"/>
      <c r="I86" s="5"/>
      <c r="J86" s="5"/>
      <c r="K86" s="18">
        <f t="shared" si="6"/>
        <v>18.290340475695167</v>
      </c>
      <c r="L86" s="19">
        <f t="shared" si="5"/>
        <v>11</v>
      </c>
    </row>
    <row r="87" spans="1:12" x14ac:dyDescent="0.25">
      <c r="A87" s="17">
        <v>5</v>
      </c>
      <c r="B87" s="81" t="s">
        <v>16</v>
      </c>
      <c r="C87" s="18">
        <v>8.5106382978723403</v>
      </c>
      <c r="D87" s="94">
        <v>18.045112781954884</v>
      </c>
      <c r="E87" s="94">
        <v>9.5092024539877293</v>
      </c>
      <c r="F87" s="95">
        <v>15.781487101669194</v>
      </c>
      <c r="G87" s="5"/>
      <c r="H87" s="5"/>
      <c r="I87" s="5"/>
      <c r="J87" s="5"/>
      <c r="K87" s="18">
        <f t="shared" si="6"/>
        <v>12.647995926486965</v>
      </c>
      <c r="L87" s="19">
        <f t="shared" si="5"/>
        <v>27</v>
      </c>
    </row>
    <row r="88" spans="1:12" x14ac:dyDescent="0.25">
      <c r="A88" s="17">
        <v>6</v>
      </c>
      <c r="B88" s="81" t="s">
        <v>20</v>
      </c>
      <c r="C88" s="18">
        <v>5.2173913043478262</v>
      </c>
      <c r="D88" s="94">
        <v>29.487179487179489</v>
      </c>
      <c r="E88" s="94">
        <v>11.946902654867257</v>
      </c>
      <c r="F88" s="95">
        <v>5.6768558951965069</v>
      </c>
      <c r="G88" s="5"/>
      <c r="H88" s="5"/>
      <c r="K88" s="18">
        <f t="shared" si="6"/>
        <v>13.395584673381306</v>
      </c>
      <c r="L88" s="19">
        <f t="shared" si="5"/>
        <v>25</v>
      </c>
    </row>
    <row r="89" spans="1:12" x14ac:dyDescent="0.25">
      <c r="A89" s="17">
        <v>7</v>
      </c>
      <c r="B89" s="81" t="s">
        <v>21</v>
      </c>
      <c r="C89" s="18">
        <v>21.556886227544911</v>
      </c>
      <c r="D89" s="94">
        <v>43.19526627218935</v>
      </c>
      <c r="E89" s="94">
        <v>20.359281437125748</v>
      </c>
      <c r="F89" s="95">
        <v>17.964071856287426</v>
      </c>
      <c r="G89" s="5"/>
      <c r="H89" s="5"/>
      <c r="I89" s="5"/>
      <c r="J89" s="5"/>
      <c r="K89" s="18">
        <f t="shared" si="6"/>
        <v>25.888636927328776</v>
      </c>
      <c r="L89" s="19">
        <f t="shared" si="5"/>
        <v>1</v>
      </c>
    </row>
    <row r="90" spans="1:12" x14ac:dyDescent="0.25">
      <c r="A90" s="17">
        <v>8</v>
      </c>
      <c r="B90" s="81" t="s">
        <v>22</v>
      </c>
      <c r="C90" s="18">
        <v>1.0101010101010102</v>
      </c>
      <c r="D90" s="94">
        <v>39.698492462311556</v>
      </c>
      <c r="E90" s="94">
        <v>15.075376884422113</v>
      </c>
      <c r="F90" s="95">
        <v>3.5714285714285721</v>
      </c>
      <c r="G90" s="5"/>
      <c r="H90" s="5"/>
      <c r="I90" s="5"/>
      <c r="J90" s="5"/>
      <c r="K90" s="18">
        <f t="shared" si="6"/>
        <v>15.414047147715491</v>
      </c>
      <c r="L90" s="19">
        <f t="shared" si="5"/>
        <v>19</v>
      </c>
    </row>
    <row r="91" spans="1:12" x14ac:dyDescent="0.25">
      <c r="A91" s="17">
        <v>9</v>
      </c>
      <c r="B91" s="81" t="s">
        <v>23</v>
      </c>
      <c r="C91" s="18">
        <v>5.6338028169014081</v>
      </c>
      <c r="D91" s="94">
        <v>40.344827586206897</v>
      </c>
      <c r="E91" s="94">
        <v>17.95774647887324</v>
      </c>
      <c r="F91" s="95">
        <v>8.3623693379790947</v>
      </c>
      <c r="G91" s="5"/>
      <c r="H91" s="5"/>
      <c r="I91" s="5"/>
      <c r="J91" s="5"/>
      <c r="K91" s="18">
        <f t="shared" si="6"/>
        <v>18.554455412034869</v>
      </c>
      <c r="L91" s="19">
        <f t="shared" si="5"/>
        <v>9</v>
      </c>
    </row>
    <row r="92" spans="1:12" x14ac:dyDescent="0.25">
      <c r="A92" s="17">
        <v>10</v>
      </c>
      <c r="B92" s="81" t="s">
        <v>24</v>
      </c>
      <c r="C92" s="18">
        <v>16.348195329087048</v>
      </c>
      <c r="D92" s="94">
        <v>32.484076433121018</v>
      </c>
      <c r="E92" s="94">
        <v>14.446952595936793</v>
      </c>
      <c r="F92" s="95">
        <v>24.840764331210192</v>
      </c>
      <c r="G92" s="5"/>
      <c r="H92" s="5"/>
      <c r="I92" s="5"/>
      <c r="J92" s="5"/>
      <c r="K92" s="18">
        <f t="shared" si="6"/>
        <v>21.510306585575094</v>
      </c>
      <c r="L92" s="19">
        <f t="shared" si="5"/>
        <v>7</v>
      </c>
    </row>
    <row r="93" spans="1:12" x14ac:dyDescent="0.25">
      <c r="A93" s="17">
        <v>11</v>
      </c>
      <c r="B93" s="81" t="s">
        <v>54</v>
      </c>
      <c r="C93" s="18">
        <v>4.716981132075472</v>
      </c>
      <c r="D93" s="94">
        <v>32.710280373831772</v>
      </c>
      <c r="E93" s="94">
        <v>18.309859154929576</v>
      </c>
      <c r="F93" s="95">
        <v>15.566037735849056</v>
      </c>
      <c r="G93" s="5"/>
      <c r="H93" s="5"/>
      <c r="I93" s="5"/>
      <c r="J93" s="5"/>
      <c r="K93" s="18">
        <f t="shared" si="6"/>
        <v>17.962980670125493</v>
      </c>
      <c r="L93" s="19">
        <f t="shared" si="5"/>
        <v>12</v>
      </c>
    </row>
    <row r="94" spans="1:12" x14ac:dyDescent="0.25">
      <c r="A94" s="17">
        <v>12</v>
      </c>
      <c r="B94" s="81" t="s">
        <v>25</v>
      </c>
      <c r="C94" s="18">
        <v>10</v>
      </c>
      <c r="D94" s="94">
        <v>56.425702811244982</v>
      </c>
      <c r="E94" s="94">
        <v>18.367346938775512</v>
      </c>
      <c r="F94" s="95">
        <v>10.040160642570282</v>
      </c>
      <c r="G94" s="5"/>
      <c r="H94" s="5"/>
      <c r="I94" s="5"/>
      <c r="J94" s="5"/>
      <c r="K94" s="18">
        <f t="shared" si="6"/>
        <v>24.124661912957954</v>
      </c>
      <c r="L94" s="19">
        <f t="shared" si="5"/>
        <v>2</v>
      </c>
    </row>
    <row r="95" spans="1:12" x14ac:dyDescent="0.25">
      <c r="A95" s="17">
        <v>13</v>
      </c>
      <c r="B95" s="81" t="s">
        <v>0</v>
      </c>
      <c r="C95" s="18">
        <v>3.125</v>
      </c>
      <c r="D95" s="94">
        <v>50</v>
      </c>
      <c r="E95" s="94">
        <v>9.7402597402597397</v>
      </c>
      <c r="F95" s="95">
        <v>11.949685534591195</v>
      </c>
      <c r="G95" s="5"/>
      <c r="H95" s="5"/>
      <c r="I95" s="5"/>
      <c r="J95" s="5"/>
      <c r="K95" s="18">
        <f t="shared" si="6"/>
        <v>18.593265028996161</v>
      </c>
      <c r="L95" s="19">
        <f t="shared" si="5"/>
        <v>8</v>
      </c>
    </row>
    <row r="96" spans="1:12" x14ac:dyDescent="0.25">
      <c r="A96" s="17">
        <v>14</v>
      </c>
      <c r="B96" s="81" t="s">
        <v>1</v>
      </c>
      <c r="C96" s="18">
        <v>1.8018018018018018</v>
      </c>
      <c r="D96" s="94">
        <v>36.036036036036037</v>
      </c>
      <c r="E96" s="94">
        <v>12.616822429906541</v>
      </c>
      <c r="F96" s="95">
        <v>13.953488372093023</v>
      </c>
      <c r="G96" s="5"/>
      <c r="H96" s="5"/>
      <c r="I96" s="21"/>
      <c r="J96" s="21"/>
      <c r="K96" s="18">
        <f t="shared" si="6"/>
        <v>16.035203862850029</v>
      </c>
      <c r="L96" s="19">
        <f t="shared" si="5"/>
        <v>17</v>
      </c>
    </row>
    <row r="97" spans="1:12" x14ac:dyDescent="0.25">
      <c r="A97" s="17">
        <v>15</v>
      </c>
      <c r="B97" s="81" t="s">
        <v>2</v>
      </c>
      <c r="C97" s="18">
        <v>2.5</v>
      </c>
      <c r="D97" s="94">
        <v>33.057851239669425</v>
      </c>
      <c r="E97" s="94">
        <v>11.814345991561181</v>
      </c>
      <c r="F97" s="95">
        <v>7.4688796680497926</v>
      </c>
      <c r="G97" s="5"/>
      <c r="H97" s="5"/>
      <c r="I97" s="5"/>
      <c r="J97" s="5"/>
      <c r="K97" s="18">
        <f t="shared" si="6"/>
        <v>13.927542540995669</v>
      </c>
      <c r="L97" s="19">
        <f t="shared" si="5"/>
        <v>23</v>
      </c>
    </row>
    <row r="98" spans="1:12" x14ac:dyDescent="0.25">
      <c r="A98" s="17">
        <v>16</v>
      </c>
      <c r="B98" s="81" t="s">
        <v>3</v>
      </c>
      <c r="C98" s="18">
        <v>12.941176470588237</v>
      </c>
      <c r="D98" s="94">
        <v>30.76923076923077</v>
      </c>
      <c r="E98" s="94">
        <v>8.9285714285714288</v>
      </c>
      <c r="F98" s="95">
        <v>19.526627218934912</v>
      </c>
      <c r="G98" s="5"/>
      <c r="H98" s="5"/>
      <c r="I98" s="5"/>
      <c r="J98" s="5"/>
      <c r="K98" s="18">
        <f t="shared" si="6"/>
        <v>17.511498682313164</v>
      </c>
      <c r="L98" s="19">
        <f t="shared" si="5"/>
        <v>13</v>
      </c>
    </row>
    <row r="99" spans="1:12" x14ac:dyDescent="0.25">
      <c r="A99" s="17">
        <v>17</v>
      </c>
      <c r="B99" s="81" t="s">
        <v>4</v>
      </c>
      <c r="C99" s="18">
        <v>1.8181818181818181</v>
      </c>
      <c r="D99" s="94">
        <v>40.26548672566372</v>
      </c>
      <c r="E99" s="94">
        <v>13.302752293577983</v>
      </c>
      <c r="F99" s="95">
        <v>2.6905829596412558</v>
      </c>
      <c r="G99" s="5"/>
      <c r="H99" s="5"/>
      <c r="I99" s="5"/>
      <c r="J99" s="5"/>
      <c r="K99" s="18">
        <f t="shared" si="6"/>
        <v>15.049859415963033</v>
      </c>
      <c r="L99" s="19">
        <f t="shared" si="5"/>
        <v>20</v>
      </c>
    </row>
    <row r="100" spans="1:12" x14ac:dyDescent="0.25">
      <c r="A100" s="17">
        <v>18</v>
      </c>
      <c r="B100" s="81" t="s">
        <v>5</v>
      </c>
      <c r="C100" s="18">
        <v>8.4577114427860689</v>
      </c>
      <c r="D100" s="94">
        <v>31.343283582089555</v>
      </c>
      <c r="E100" s="94">
        <v>17</v>
      </c>
      <c r="F100" s="95">
        <v>7.5376884422110564</v>
      </c>
      <c r="G100" s="5"/>
      <c r="H100" s="5"/>
      <c r="I100" s="5"/>
      <c r="J100" s="5"/>
      <c r="K100" s="18">
        <f t="shared" si="6"/>
        <v>16.557786444661119</v>
      </c>
      <c r="L100" s="19">
        <f t="shared" si="5"/>
        <v>16</v>
      </c>
    </row>
    <row r="101" spans="1:12" x14ac:dyDescent="0.25">
      <c r="A101" s="17">
        <v>19</v>
      </c>
      <c r="B101" s="81" t="s">
        <v>6</v>
      </c>
      <c r="C101" s="18">
        <v>19.387755102040817</v>
      </c>
      <c r="D101" s="94">
        <v>29.5</v>
      </c>
      <c r="E101" s="94">
        <v>14.000000000000002</v>
      </c>
      <c r="F101" s="95">
        <v>25.628140703517587</v>
      </c>
      <c r="G101" s="5"/>
      <c r="H101" s="5"/>
      <c r="I101" s="5"/>
      <c r="J101" s="5"/>
      <c r="K101" s="18">
        <f t="shared" si="6"/>
        <v>21.547566916213722</v>
      </c>
      <c r="L101" s="19">
        <f t="shared" si="5"/>
        <v>6</v>
      </c>
    </row>
    <row r="102" spans="1:12" x14ac:dyDescent="0.25">
      <c r="A102" s="17">
        <v>20</v>
      </c>
      <c r="B102" s="81" t="s">
        <v>7</v>
      </c>
      <c r="C102" s="18">
        <v>12</v>
      </c>
      <c r="D102" s="94">
        <v>27.227722772277229</v>
      </c>
      <c r="E102" s="94">
        <v>12.953367875647666</v>
      </c>
      <c r="F102" s="95">
        <v>18.5</v>
      </c>
      <c r="G102" s="5"/>
      <c r="H102" s="5"/>
      <c r="I102" s="5"/>
      <c r="J102" s="5"/>
      <c r="K102" s="18">
        <f t="shared" si="6"/>
        <v>17.392941055763607</v>
      </c>
      <c r="L102" s="19">
        <f t="shared" si="5"/>
        <v>14</v>
      </c>
    </row>
    <row r="103" spans="1:12" x14ac:dyDescent="0.25">
      <c r="A103" s="17">
        <v>21</v>
      </c>
      <c r="B103" s="81" t="s">
        <v>8</v>
      </c>
      <c r="C103" s="18">
        <v>1.7582417582417582</v>
      </c>
      <c r="D103" s="94">
        <v>25.862068965517242</v>
      </c>
      <c r="E103" s="94">
        <v>14.855875831485587</v>
      </c>
      <c r="F103" s="95">
        <v>8.2608695652173907</v>
      </c>
      <c r="G103" s="5"/>
      <c r="H103" s="5"/>
      <c r="I103" s="5"/>
      <c r="J103" s="5"/>
      <c r="K103" s="18">
        <f t="shared" si="6"/>
        <v>13.014014343428903</v>
      </c>
      <c r="L103" s="19">
        <f t="shared" si="5"/>
        <v>26</v>
      </c>
    </row>
    <row r="104" spans="1:12" x14ac:dyDescent="0.25">
      <c r="A104" s="17">
        <v>22</v>
      </c>
      <c r="B104" s="81" t="s">
        <v>9</v>
      </c>
      <c r="C104" s="18">
        <v>6.5116279069767442</v>
      </c>
      <c r="D104" s="94">
        <v>26.728110599078342</v>
      </c>
      <c r="E104" s="94">
        <v>15.897435897435896</v>
      </c>
      <c r="F104" s="95">
        <v>4.2857142857142856</v>
      </c>
      <c r="G104" s="5"/>
      <c r="H104" s="5"/>
      <c r="I104" s="5"/>
      <c r="J104" s="5"/>
      <c r="K104" s="18">
        <f t="shared" si="6"/>
        <v>13.936308252887397</v>
      </c>
      <c r="L104" s="19">
        <f t="shared" si="5"/>
        <v>22</v>
      </c>
    </row>
    <row r="105" spans="1:12" x14ac:dyDescent="0.25">
      <c r="A105" s="17">
        <v>23</v>
      </c>
      <c r="B105" s="81" t="s">
        <v>10</v>
      </c>
      <c r="C105" s="18">
        <v>2.9702970297029703</v>
      </c>
      <c r="D105" s="94">
        <v>29.180327868852459</v>
      </c>
      <c r="E105" s="94">
        <v>14.14141414141414</v>
      </c>
      <c r="F105" s="95">
        <v>5.5921052631578947</v>
      </c>
      <c r="G105" s="5"/>
      <c r="H105" s="5"/>
      <c r="I105" s="5"/>
      <c r="J105" s="5"/>
      <c r="K105" s="18">
        <f t="shared" si="6"/>
        <v>13.398501519694678</v>
      </c>
      <c r="L105" s="19">
        <f t="shared" si="5"/>
        <v>24</v>
      </c>
    </row>
    <row r="106" spans="1:12" x14ac:dyDescent="0.25">
      <c r="A106" s="17">
        <v>24</v>
      </c>
      <c r="B106" s="81" t="s">
        <v>11</v>
      </c>
      <c r="C106" s="18">
        <v>3.6199095022624439</v>
      </c>
      <c r="D106" s="94">
        <v>43.438914027149323</v>
      </c>
      <c r="E106" s="94">
        <v>8.7962962962962958</v>
      </c>
      <c r="F106" s="95">
        <v>5.4794520547945202</v>
      </c>
      <c r="G106" s="5"/>
      <c r="H106" s="5"/>
      <c r="I106" s="5"/>
      <c r="J106" s="5"/>
      <c r="K106" s="18">
        <f t="shared" si="6"/>
        <v>15.499485182200736</v>
      </c>
      <c r="L106" s="19">
        <f t="shared" si="5"/>
        <v>18</v>
      </c>
    </row>
    <row r="107" spans="1:12" x14ac:dyDescent="0.25">
      <c r="A107" s="17">
        <v>25</v>
      </c>
      <c r="B107" s="81" t="s">
        <v>12</v>
      </c>
      <c r="C107" s="18">
        <v>0</v>
      </c>
      <c r="D107" s="94">
        <v>34.42622950819672</v>
      </c>
      <c r="E107" s="94">
        <v>13.259668508287293</v>
      </c>
      <c r="F107" s="95">
        <v>8.2872928176795586</v>
      </c>
      <c r="G107" s="5"/>
      <c r="H107" s="5"/>
      <c r="I107" s="5"/>
      <c r="J107" s="5"/>
      <c r="K107" s="18">
        <f t="shared" si="6"/>
        <v>14.241916493071278</v>
      </c>
      <c r="L107" s="19">
        <f t="shared" si="5"/>
        <v>21</v>
      </c>
    </row>
    <row r="108" spans="1:12" x14ac:dyDescent="0.25">
      <c r="A108" s="17">
        <v>26</v>
      </c>
      <c r="B108" s="81" t="s">
        <v>13</v>
      </c>
      <c r="C108" s="18">
        <v>14.345991561181433</v>
      </c>
      <c r="D108" s="94">
        <v>32.5</v>
      </c>
      <c r="E108" s="94">
        <v>18.220338983050848</v>
      </c>
      <c r="F108" s="95">
        <v>23.206751054852322</v>
      </c>
      <c r="G108" s="5"/>
      <c r="H108" s="5"/>
      <c r="I108" s="5"/>
      <c r="J108" s="5"/>
      <c r="K108" s="18">
        <f t="shared" si="6"/>
        <v>21.818949796181077</v>
      </c>
      <c r="L108" s="19">
        <f t="shared" si="5"/>
        <v>5</v>
      </c>
    </row>
    <row r="109" spans="1:12" x14ac:dyDescent="0.25">
      <c r="A109" s="17">
        <v>27</v>
      </c>
      <c r="B109" s="81" t="s">
        <v>14</v>
      </c>
      <c r="C109" s="18">
        <v>18.26923076923077</v>
      </c>
      <c r="D109" s="94">
        <v>25.352112676056336</v>
      </c>
      <c r="E109" s="94">
        <v>9.8591549295774641</v>
      </c>
      <c r="F109" s="95">
        <v>45.539906103286384</v>
      </c>
      <c r="G109" s="5"/>
      <c r="H109" s="5"/>
      <c r="I109" s="5"/>
      <c r="J109" s="5"/>
      <c r="K109" s="18">
        <f t="shared" si="6"/>
        <v>22.97106356085229</v>
      </c>
      <c r="L109" s="19">
        <f t="shared" si="5"/>
        <v>3</v>
      </c>
    </row>
    <row r="110" spans="1:12" ht="15.75" thickBot="1" x14ac:dyDescent="0.3">
      <c r="A110" s="22">
        <v>28</v>
      </c>
      <c r="B110" s="82" t="s">
        <v>15</v>
      </c>
      <c r="C110" s="23">
        <v>17.011494252873565</v>
      </c>
      <c r="D110" s="96">
        <v>26.666666666666668</v>
      </c>
      <c r="E110" s="96">
        <v>17.647058823529413</v>
      </c>
      <c r="F110" s="97">
        <v>29.698375870069604</v>
      </c>
      <c r="G110" s="5"/>
      <c r="H110" s="5"/>
      <c r="I110" s="5"/>
      <c r="J110" s="5"/>
      <c r="K110" s="23">
        <f t="shared" si="6"/>
        <v>22.153333050957805</v>
      </c>
      <c r="L110" s="24">
        <f t="shared" si="5"/>
        <v>4</v>
      </c>
    </row>
    <row r="111" spans="1:12" ht="1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</row>
    <row r="112" spans="1:12" x14ac:dyDescent="0.25">
      <c r="A112" s="5"/>
      <c r="B112" s="5" t="s">
        <v>68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</row>
    <row r="113" spans="1:12" x14ac:dyDescent="0.25">
      <c r="A113" s="5"/>
      <c r="B113" s="25" t="s">
        <v>28</v>
      </c>
      <c r="C113" s="1">
        <f>AVERAGE(C83:C110)</f>
        <v>8.1757948128277746</v>
      </c>
      <c r="D113" s="1">
        <f>AVERAGE(D83:D110)</f>
        <v>33.588038995291434</v>
      </c>
      <c r="E113" s="1">
        <f>AVERAGE(E83:E110)</f>
        <v>13.760337343505382</v>
      </c>
      <c r="F113" s="1">
        <f>AVERAGE(F83:F110)</f>
        <v>14.482910775817118</v>
      </c>
      <c r="G113" s="5"/>
      <c r="H113" s="5"/>
      <c r="I113" s="5"/>
      <c r="J113" s="5"/>
      <c r="K113" s="1">
        <f>AVERAGE(K83:K110)</f>
        <v>17.465641810244851</v>
      </c>
      <c r="L113" s="5"/>
    </row>
    <row r="114" spans="1:12" x14ac:dyDescent="0.25">
      <c r="A114" s="5"/>
      <c r="B114" s="25" t="s">
        <v>32</v>
      </c>
      <c r="C114" s="1">
        <f>STDEV(C83:C110)</f>
        <v>6.393654540353408</v>
      </c>
      <c r="D114" s="1">
        <f>STDEV(D83:D110)</f>
        <v>8.1485223767348192</v>
      </c>
      <c r="E114" s="1">
        <f>STDEV(E83:E110)</f>
        <v>3.3951098423444179</v>
      </c>
      <c r="F114" s="1">
        <f>STDEV(F83:F110)</f>
        <v>9.9021123478428628</v>
      </c>
      <c r="G114" s="5"/>
      <c r="H114" s="5"/>
      <c r="I114" s="5"/>
      <c r="J114" s="5"/>
      <c r="K114" s="1">
        <f>STDEV(K83:K110)</f>
        <v>3.7497437838770593</v>
      </c>
      <c r="L114" s="5"/>
    </row>
    <row r="115" spans="1:12" x14ac:dyDescent="0.25">
      <c r="A115" s="5"/>
      <c r="B115" s="25" t="s">
        <v>29</v>
      </c>
      <c r="C115" s="26">
        <f>COUNT(C83:C110)</f>
        <v>28</v>
      </c>
      <c r="D115" s="26">
        <f>COUNT(D83:D110)</f>
        <v>28</v>
      </c>
      <c r="E115" s="26">
        <f>COUNT(E83:E110)</f>
        <v>28</v>
      </c>
      <c r="F115" s="26">
        <f>COUNT(F83:F110)</f>
        <v>28</v>
      </c>
      <c r="G115" s="5"/>
      <c r="H115" s="5"/>
      <c r="I115" s="5"/>
      <c r="J115" s="5"/>
      <c r="K115" s="26">
        <f>COUNT(K83:K110)</f>
        <v>28</v>
      </c>
      <c r="L115" s="5"/>
    </row>
    <row r="116" spans="1:12" x14ac:dyDescent="0.25">
      <c r="A116" s="5"/>
      <c r="B116" s="25" t="s">
        <v>30</v>
      </c>
      <c r="C116" s="27">
        <f>MIN(C83:C110)</f>
        <v>0</v>
      </c>
      <c r="D116" s="27">
        <f>MIN(D83:D110)</f>
        <v>18.045112781954884</v>
      </c>
      <c r="E116" s="27">
        <f>MIN(E83:E110)</f>
        <v>7.2463768115942031</v>
      </c>
      <c r="F116" s="27">
        <f>MIN(F83:F110)</f>
        <v>2.6905829596412558</v>
      </c>
      <c r="G116" s="13"/>
      <c r="H116" s="13"/>
      <c r="I116" s="13"/>
      <c r="J116" s="13"/>
      <c r="K116" s="27">
        <f>MIN(K83:K110)</f>
        <v>12.275795239503607</v>
      </c>
      <c r="L116" s="5"/>
    </row>
    <row r="117" spans="1:12" x14ac:dyDescent="0.25">
      <c r="A117" s="5"/>
      <c r="B117" s="25" t="s">
        <v>31</v>
      </c>
      <c r="C117" s="27">
        <f>MAX(C83:C110)</f>
        <v>21.556886227544911</v>
      </c>
      <c r="D117" s="27">
        <f>MAX(D83:D110)</f>
        <v>56.425702811244982</v>
      </c>
      <c r="E117" s="27">
        <f>MAX(E83:E110)</f>
        <v>20.359281437125748</v>
      </c>
      <c r="F117" s="27">
        <f>MAX(F83:F110)</f>
        <v>45.539906103286384</v>
      </c>
      <c r="G117" s="13"/>
      <c r="H117" s="13"/>
      <c r="I117" s="13"/>
      <c r="J117" s="13"/>
      <c r="K117" s="27">
        <f>MAX(K83:K110)</f>
        <v>25.888636927328776</v>
      </c>
      <c r="L117" s="5"/>
    </row>
  </sheetData>
  <sortState ref="A83:F110">
    <sortCondition ref="A83:A110"/>
  </sortState>
  <mergeCells count="9">
    <mergeCell ref="K1:L1"/>
    <mergeCell ref="K41:L41"/>
    <mergeCell ref="K81:L81"/>
    <mergeCell ref="A1:B1"/>
    <mergeCell ref="G1:J1"/>
    <mergeCell ref="A41:B41"/>
    <mergeCell ref="G41:J41"/>
    <mergeCell ref="A81:B81"/>
    <mergeCell ref="G81:J81"/>
  </mergeCells>
  <pageMargins left="0.7" right="0.7" top="0.75" bottom="0.75" header="0.3" footer="0.3"/>
  <pageSetup paperSize="9" scale="26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02"/>
  <sheetViews>
    <sheetView topLeftCell="G1" zoomScale="70" zoomScaleNormal="70" workbookViewId="0">
      <selection activeCell="E16" sqref="E16"/>
    </sheetView>
  </sheetViews>
  <sheetFormatPr defaultColWidth="8.625" defaultRowHeight="15" x14ac:dyDescent="0.25"/>
  <cols>
    <col min="1" max="1" width="3.5" style="62" bestFit="1" customWidth="1"/>
    <col min="2" max="2" width="18.125" style="62" customWidth="1"/>
    <col min="3" max="3" width="12.625" style="62" customWidth="1"/>
    <col min="4" max="4" width="17.125" style="62" customWidth="1"/>
    <col min="5" max="5" width="18" style="62" customWidth="1"/>
    <col min="6" max="6" width="16.5" style="62" customWidth="1"/>
    <col min="7" max="7" width="16" style="62" customWidth="1"/>
    <col min="8" max="8" width="16.5" style="62" customWidth="1"/>
    <col min="9" max="9" width="13.625" style="62" bestFit="1" customWidth="1"/>
    <col min="10" max="10" width="14" style="62" customWidth="1"/>
    <col min="11" max="19" width="4.625" style="62" customWidth="1"/>
    <col min="20" max="21" width="10.625" style="62" customWidth="1"/>
    <col min="22" max="22" width="8.125" style="62" customWidth="1"/>
    <col min="23" max="23" width="16" style="5" customWidth="1"/>
    <col min="24" max="24" width="8.625" style="62"/>
    <col min="25" max="26" width="10" style="62" bestFit="1" customWidth="1"/>
    <col min="27" max="16384" width="8.625" style="62"/>
  </cols>
  <sheetData>
    <row r="1" spans="1:23" s="121" customFormat="1" ht="74.849999999999994" customHeight="1" thickBot="1" x14ac:dyDescent="0.3">
      <c r="A1" s="184" t="s">
        <v>80</v>
      </c>
      <c r="B1" s="185"/>
      <c r="C1" s="163" t="s">
        <v>81</v>
      </c>
      <c r="D1" s="163" t="s">
        <v>82</v>
      </c>
      <c r="E1" s="163" t="s">
        <v>83</v>
      </c>
      <c r="F1" s="163" t="s">
        <v>84</v>
      </c>
      <c r="G1" s="163" t="s">
        <v>85</v>
      </c>
      <c r="H1" s="163" t="s">
        <v>86</v>
      </c>
      <c r="I1" s="39" t="s">
        <v>87</v>
      </c>
      <c r="J1" s="118" t="s">
        <v>88</v>
      </c>
      <c r="K1" s="186" t="s">
        <v>56</v>
      </c>
      <c r="L1" s="186"/>
      <c r="M1" s="186"/>
      <c r="N1" s="186"/>
      <c r="O1" s="186"/>
      <c r="P1" s="186"/>
      <c r="Q1" s="186"/>
      <c r="R1" s="186"/>
      <c r="S1" s="120"/>
      <c r="T1" s="187" t="s">
        <v>79</v>
      </c>
      <c r="U1" s="188"/>
      <c r="V1" s="46"/>
      <c r="W1" s="5"/>
    </row>
    <row r="2" spans="1:23" s="121" customFormat="1" ht="19.5" customHeight="1" thickBot="1" x14ac:dyDescent="0.25">
      <c r="A2" s="7" t="s">
        <v>47</v>
      </c>
      <c r="B2" s="8" t="s">
        <v>26</v>
      </c>
      <c r="C2" s="122" t="s">
        <v>95</v>
      </c>
      <c r="D2" s="165" t="s">
        <v>94</v>
      </c>
      <c r="E2" s="165" t="s">
        <v>94</v>
      </c>
      <c r="F2" s="165" t="s">
        <v>97</v>
      </c>
      <c r="G2" s="165" t="s">
        <v>94</v>
      </c>
      <c r="H2" s="165" t="s">
        <v>94</v>
      </c>
      <c r="I2" s="123" t="s">
        <v>123</v>
      </c>
      <c r="J2" s="166" t="s">
        <v>120</v>
      </c>
      <c r="K2" s="109" t="s">
        <v>58</v>
      </c>
      <c r="L2" s="109" t="s">
        <v>59</v>
      </c>
      <c r="M2" s="109" t="s">
        <v>60</v>
      </c>
      <c r="N2" s="109" t="s">
        <v>61</v>
      </c>
      <c r="O2" s="109" t="s">
        <v>64</v>
      </c>
      <c r="P2" s="109" t="s">
        <v>65</v>
      </c>
      <c r="Q2" s="109" t="s">
        <v>89</v>
      </c>
      <c r="R2" s="109" t="s">
        <v>90</v>
      </c>
      <c r="S2" s="109"/>
      <c r="T2" s="164" t="s">
        <v>62</v>
      </c>
      <c r="U2" s="10" t="s">
        <v>57</v>
      </c>
      <c r="V2" s="109"/>
      <c r="W2" s="11"/>
    </row>
    <row r="3" spans="1:23" x14ac:dyDescent="0.25">
      <c r="A3" s="124">
        <v>1</v>
      </c>
      <c r="B3" s="125" t="s">
        <v>27</v>
      </c>
      <c r="C3" s="115">
        <v>16.358839050131927</v>
      </c>
      <c r="D3" s="115">
        <v>95.572826192480932</v>
      </c>
      <c r="E3" s="115">
        <v>91.814354644775207</v>
      </c>
      <c r="F3" s="117">
        <v>74.303987960872846</v>
      </c>
      <c r="G3" s="117">
        <v>92.5</v>
      </c>
      <c r="H3" s="117">
        <v>97.2</v>
      </c>
      <c r="I3" s="115">
        <v>74.490513000702734</v>
      </c>
      <c r="J3" s="167">
        <v>2.7618640444634459</v>
      </c>
      <c r="K3" s="126">
        <v>10</v>
      </c>
      <c r="L3" s="126">
        <v>20</v>
      </c>
      <c r="M3" s="126">
        <v>20</v>
      </c>
      <c r="N3" s="126">
        <v>10</v>
      </c>
      <c r="O3" s="126">
        <v>10</v>
      </c>
      <c r="P3" s="126">
        <v>10</v>
      </c>
      <c r="Q3" s="126">
        <v>10</v>
      </c>
      <c r="R3" s="126">
        <v>10</v>
      </c>
      <c r="S3" s="127">
        <f t="shared" ref="S3:S30" si="0">SUM(K3:R3)</f>
        <v>100</v>
      </c>
      <c r="T3" s="14">
        <f t="shared" ref="T3:T30" si="1">((C3*K3)+(D3*L3)+(E3*M3)+(F3*N3)+(G3*O3)+(H3*P3)+(I3*Q3)+(J3*R3))/SUM(K3,L3,M3,N3,O3,P3,Q3,R3)</f>
        <v>73.238956573068322</v>
      </c>
      <c r="U3" s="15">
        <f t="shared" ref="U3:U30" si="2">RANK(T3,T$3:T$30)</f>
        <v>12</v>
      </c>
      <c r="V3" s="128"/>
      <c r="W3" s="16"/>
    </row>
    <row r="4" spans="1:23" x14ac:dyDescent="0.25">
      <c r="A4" s="129">
        <v>2</v>
      </c>
      <c r="B4" s="130" t="s">
        <v>17</v>
      </c>
      <c r="C4" s="1">
        <v>0.759493670886076</v>
      </c>
      <c r="D4" s="1">
        <v>79.580372493122084</v>
      </c>
      <c r="E4" s="1">
        <v>72.153149215380608</v>
      </c>
      <c r="F4" s="117">
        <v>73.650899400399737</v>
      </c>
      <c r="G4" s="117">
        <v>82.6</v>
      </c>
      <c r="H4" s="117">
        <v>46.8</v>
      </c>
      <c r="I4" s="1">
        <v>58.677685950413213</v>
      </c>
      <c r="J4" s="168"/>
      <c r="K4" s="126">
        <v>10</v>
      </c>
      <c r="L4" s="126">
        <v>20</v>
      </c>
      <c r="M4" s="126">
        <v>20</v>
      </c>
      <c r="N4" s="126">
        <v>10</v>
      </c>
      <c r="O4" s="126">
        <v>10</v>
      </c>
      <c r="P4" s="126">
        <v>10</v>
      </c>
      <c r="Q4" s="126">
        <v>10</v>
      </c>
      <c r="R4" s="131">
        <v>0</v>
      </c>
      <c r="S4" s="127">
        <f t="shared" si="0"/>
        <v>90</v>
      </c>
      <c r="T4" s="14">
        <f t="shared" si="1"/>
        <v>62.883902493189389</v>
      </c>
      <c r="U4" s="19">
        <f t="shared" si="2"/>
        <v>26</v>
      </c>
      <c r="V4" s="128"/>
      <c r="W4" s="16"/>
    </row>
    <row r="5" spans="1:23" x14ac:dyDescent="0.25">
      <c r="A5" s="129">
        <v>3</v>
      </c>
      <c r="B5" s="130" t="s">
        <v>18</v>
      </c>
      <c r="C5" s="1">
        <v>4.9315068493150687</v>
      </c>
      <c r="D5" s="1">
        <v>93.355243930208829</v>
      </c>
      <c r="E5" s="1">
        <v>87.369286651745114</v>
      </c>
      <c r="F5" s="117">
        <v>83.625803262481469</v>
      </c>
      <c r="G5" s="117">
        <v>98.6</v>
      </c>
      <c r="H5" s="117">
        <v>94</v>
      </c>
      <c r="I5" s="1">
        <v>65.747460087082729</v>
      </c>
      <c r="J5" s="169">
        <v>3.1775032768002545</v>
      </c>
      <c r="K5" s="126">
        <v>10</v>
      </c>
      <c r="L5" s="126">
        <v>20</v>
      </c>
      <c r="M5" s="126">
        <v>20</v>
      </c>
      <c r="N5" s="126">
        <v>10</v>
      </c>
      <c r="O5" s="126">
        <v>10</v>
      </c>
      <c r="P5" s="126">
        <v>10</v>
      </c>
      <c r="Q5" s="126">
        <v>10</v>
      </c>
      <c r="R5" s="126">
        <v>10</v>
      </c>
      <c r="S5" s="127">
        <f t="shared" si="0"/>
        <v>100</v>
      </c>
      <c r="T5" s="14">
        <f t="shared" si="1"/>
        <v>71.153133463958739</v>
      </c>
      <c r="U5" s="19">
        <f t="shared" si="2"/>
        <v>13</v>
      </c>
      <c r="V5" s="128"/>
      <c r="W5" s="16"/>
    </row>
    <row r="6" spans="1:23" x14ac:dyDescent="0.25">
      <c r="A6" s="129">
        <v>4</v>
      </c>
      <c r="B6" s="130" t="s">
        <v>19</v>
      </c>
      <c r="C6" s="1">
        <v>25.188916876574307</v>
      </c>
      <c r="D6" s="1">
        <v>92.127420700991792</v>
      </c>
      <c r="E6" s="1">
        <v>99.163025454052999</v>
      </c>
      <c r="F6" s="117">
        <v>74.763153294878521</v>
      </c>
      <c r="G6" s="117">
        <v>97</v>
      </c>
      <c r="H6" s="117">
        <v>99.4</v>
      </c>
      <c r="I6" s="1">
        <v>85.750209555741833</v>
      </c>
      <c r="J6" s="169">
        <v>22.900941560968022</v>
      </c>
      <c r="K6" s="126">
        <v>10</v>
      </c>
      <c r="L6" s="126">
        <v>20</v>
      </c>
      <c r="M6" s="126">
        <v>20</v>
      </c>
      <c r="N6" s="126">
        <v>10</v>
      </c>
      <c r="O6" s="126">
        <v>10</v>
      </c>
      <c r="P6" s="126">
        <v>10</v>
      </c>
      <c r="Q6" s="126">
        <v>10</v>
      </c>
      <c r="R6" s="126">
        <v>10</v>
      </c>
      <c r="S6" s="127">
        <f t="shared" si="0"/>
        <v>100</v>
      </c>
      <c r="T6" s="14">
        <f t="shared" si="1"/>
        <v>78.758411359825232</v>
      </c>
      <c r="U6" s="19">
        <f t="shared" si="2"/>
        <v>3</v>
      </c>
      <c r="V6" s="128"/>
      <c r="W6" s="16"/>
    </row>
    <row r="7" spans="1:23" x14ac:dyDescent="0.25">
      <c r="A7" s="129">
        <v>5</v>
      </c>
      <c r="B7" s="130" t="s">
        <v>16</v>
      </c>
      <c r="C7" s="1">
        <v>12.31647634584013</v>
      </c>
      <c r="D7" s="1">
        <v>92.082410265317222</v>
      </c>
      <c r="E7" s="1">
        <v>96.724399985582636</v>
      </c>
      <c r="F7" s="117">
        <v>87.897868120971751</v>
      </c>
      <c r="G7" s="117">
        <v>91.6</v>
      </c>
      <c r="H7" s="117">
        <v>97.2</v>
      </c>
      <c r="I7" s="115">
        <v>73.240052470485352</v>
      </c>
      <c r="J7" s="169">
        <v>1.9855052929527521</v>
      </c>
      <c r="K7" s="126">
        <v>10</v>
      </c>
      <c r="L7" s="126">
        <v>20</v>
      </c>
      <c r="M7" s="126">
        <v>20</v>
      </c>
      <c r="N7" s="126">
        <v>10</v>
      </c>
      <c r="O7" s="126">
        <v>10</v>
      </c>
      <c r="P7" s="126">
        <v>10</v>
      </c>
      <c r="Q7" s="126">
        <v>10</v>
      </c>
      <c r="R7" s="126">
        <v>10</v>
      </c>
      <c r="S7" s="127">
        <f t="shared" si="0"/>
        <v>100</v>
      </c>
      <c r="T7" s="14">
        <f t="shared" si="1"/>
        <v>74.185352273204956</v>
      </c>
      <c r="U7" s="19">
        <f t="shared" si="2"/>
        <v>10</v>
      </c>
      <c r="V7" s="128"/>
      <c r="W7" s="16"/>
    </row>
    <row r="8" spans="1:23" x14ac:dyDescent="0.25">
      <c r="A8" s="129">
        <v>6</v>
      </c>
      <c r="B8" s="130" t="s">
        <v>20</v>
      </c>
      <c r="C8" s="1">
        <v>19.841269841269842</v>
      </c>
      <c r="D8" s="1">
        <v>81.365378002652662</v>
      </c>
      <c r="E8" s="1">
        <v>83.779868159467867</v>
      </c>
      <c r="F8" s="117">
        <v>71.803988251661778</v>
      </c>
      <c r="G8" s="117">
        <v>95.7</v>
      </c>
      <c r="H8" s="117">
        <v>92.9</v>
      </c>
      <c r="I8" s="1">
        <v>59.846698113207545</v>
      </c>
      <c r="J8" s="169">
        <v>4.0705563093622787</v>
      </c>
      <c r="K8" s="126">
        <v>10</v>
      </c>
      <c r="L8" s="126">
        <v>20</v>
      </c>
      <c r="M8" s="126">
        <v>20</v>
      </c>
      <c r="N8" s="126">
        <v>10</v>
      </c>
      <c r="O8" s="126">
        <v>10</v>
      </c>
      <c r="P8" s="126">
        <v>10</v>
      </c>
      <c r="Q8" s="126">
        <v>10</v>
      </c>
      <c r="R8" s="126">
        <v>10</v>
      </c>
      <c r="S8" s="127">
        <f t="shared" si="0"/>
        <v>100</v>
      </c>
      <c r="T8" s="14">
        <f t="shared" si="1"/>
        <v>67.44530048397425</v>
      </c>
      <c r="U8" s="19">
        <f t="shared" si="2"/>
        <v>21</v>
      </c>
      <c r="V8" s="128"/>
      <c r="W8" s="16"/>
    </row>
    <row r="9" spans="1:23" x14ac:dyDescent="0.25">
      <c r="A9" s="129">
        <v>7</v>
      </c>
      <c r="B9" s="130" t="s">
        <v>21</v>
      </c>
      <c r="C9" s="1">
        <v>25.382262996941897</v>
      </c>
      <c r="D9" s="1">
        <v>92.625156677941661</v>
      </c>
      <c r="E9" s="1">
        <v>86.205108286636715</v>
      </c>
      <c r="F9" s="117">
        <v>85.873475914451319</v>
      </c>
      <c r="G9" s="117">
        <v>91.3</v>
      </c>
      <c r="H9" s="117">
        <v>97.2</v>
      </c>
      <c r="I9" s="1">
        <v>77.275792312879304</v>
      </c>
      <c r="J9" s="169">
        <v>2.8142111295046481</v>
      </c>
      <c r="K9" s="126">
        <v>10</v>
      </c>
      <c r="L9" s="126">
        <v>20</v>
      </c>
      <c r="M9" s="126">
        <v>20</v>
      </c>
      <c r="N9" s="126">
        <v>10</v>
      </c>
      <c r="O9" s="126">
        <v>10</v>
      </c>
      <c r="P9" s="126">
        <v>10</v>
      </c>
      <c r="Q9" s="126">
        <v>10</v>
      </c>
      <c r="R9" s="126">
        <v>10</v>
      </c>
      <c r="S9" s="127">
        <f t="shared" si="0"/>
        <v>100</v>
      </c>
      <c r="T9" s="14">
        <f t="shared" si="1"/>
        <v>73.750627228293382</v>
      </c>
      <c r="U9" s="19">
        <f t="shared" si="2"/>
        <v>11</v>
      </c>
      <c r="V9" s="128"/>
      <c r="W9" s="16"/>
    </row>
    <row r="10" spans="1:23" x14ac:dyDescent="0.25">
      <c r="A10" s="129">
        <v>8</v>
      </c>
      <c r="B10" s="130" t="s">
        <v>22</v>
      </c>
      <c r="C10" s="1">
        <v>6.6312997347480103</v>
      </c>
      <c r="D10" s="1">
        <v>82.137808522456353</v>
      </c>
      <c r="E10" s="1">
        <v>76.038161389262569</v>
      </c>
      <c r="F10" s="117">
        <v>100</v>
      </c>
      <c r="G10" s="117">
        <v>92.2</v>
      </c>
      <c r="H10" s="117">
        <v>85.7</v>
      </c>
      <c r="I10" s="1">
        <v>46.686899342438039</v>
      </c>
      <c r="J10" s="169">
        <v>0.41562759767248547</v>
      </c>
      <c r="K10" s="126">
        <v>10</v>
      </c>
      <c r="L10" s="126">
        <v>20</v>
      </c>
      <c r="M10" s="126">
        <v>20</v>
      </c>
      <c r="N10" s="126">
        <v>10</v>
      </c>
      <c r="O10" s="126">
        <v>10</v>
      </c>
      <c r="P10" s="126">
        <v>10</v>
      </c>
      <c r="Q10" s="126">
        <v>10</v>
      </c>
      <c r="R10" s="126">
        <v>10</v>
      </c>
      <c r="S10" s="127">
        <f t="shared" si="0"/>
        <v>100</v>
      </c>
      <c r="T10" s="14">
        <f t="shared" si="1"/>
        <v>64.798576649829641</v>
      </c>
      <c r="U10" s="19">
        <f t="shared" si="2"/>
        <v>25</v>
      </c>
      <c r="V10" s="128"/>
      <c r="W10" s="16"/>
    </row>
    <row r="11" spans="1:23" x14ac:dyDescent="0.25">
      <c r="A11" s="129">
        <v>9</v>
      </c>
      <c r="B11" s="130" t="s">
        <v>23</v>
      </c>
      <c r="C11" s="1">
        <v>15.819209039548021</v>
      </c>
      <c r="D11" s="1">
        <v>89.483701822351065</v>
      </c>
      <c r="E11" s="1">
        <v>73.536675059368875</v>
      </c>
      <c r="F11" s="117">
        <v>96.414029573540972</v>
      </c>
      <c r="G11" s="117">
        <v>92.8</v>
      </c>
      <c r="H11" s="117">
        <v>97.1</v>
      </c>
      <c r="I11" s="115">
        <v>70.409836065573771</v>
      </c>
      <c r="J11" s="169">
        <v>4.8368151230061596</v>
      </c>
      <c r="K11" s="126">
        <v>10</v>
      </c>
      <c r="L11" s="126">
        <v>20</v>
      </c>
      <c r="M11" s="126">
        <v>20</v>
      </c>
      <c r="N11" s="126">
        <v>10</v>
      </c>
      <c r="O11" s="126">
        <v>10</v>
      </c>
      <c r="P11" s="126">
        <v>10</v>
      </c>
      <c r="Q11" s="126">
        <v>10</v>
      </c>
      <c r="R11" s="126">
        <v>10</v>
      </c>
      <c r="S11" s="127">
        <f t="shared" si="0"/>
        <v>100</v>
      </c>
      <c r="T11" s="14">
        <f t="shared" si="1"/>
        <v>70.342064356510875</v>
      </c>
      <c r="U11" s="19">
        <f t="shared" si="2"/>
        <v>14</v>
      </c>
      <c r="V11" s="128"/>
      <c r="W11" s="16"/>
    </row>
    <row r="12" spans="1:23" x14ac:dyDescent="0.25">
      <c r="A12" s="129">
        <v>10</v>
      </c>
      <c r="B12" s="130" t="s">
        <v>24</v>
      </c>
      <c r="C12" s="1">
        <v>22.458628841607567</v>
      </c>
      <c r="D12" s="1">
        <v>91.195760940507128</v>
      </c>
      <c r="E12" s="1">
        <v>95.753845219597693</v>
      </c>
      <c r="F12" s="117">
        <v>100</v>
      </c>
      <c r="G12" s="117">
        <v>96.2</v>
      </c>
      <c r="H12" s="117">
        <v>97.6</v>
      </c>
      <c r="I12" s="1">
        <v>65.819209039548028</v>
      </c>
      <c r="J12" s="169">
        <v>1.9771777200316347</v>
      </c>
      <c r="K12" s="126">
        <v>10</v>
      </c>
      <c r="L12" s="126">
        <v>20</v>
      </c>
      <c r="M12" s="126">
        <v>20</v>
      </c>
      <c r="N12" s="126">
        <v>10</v>
      </c>
      <c r="O12" s="126">
        <v>10</v>
      </c>
      <c r="P12" s="126">
        <v>10</v>
      </c>
      <c r="Q12" s="126">
        <v>10</v>
      </c>
      <c r="R12" s="126">
        <v>10</v>
      </c>
      <c r="S12" s="127">
        <f t="shared" si="0"/>
        <v>100</v>
      </c>
      <c r="T12" s="14">
        <f t="shared" si="1"/>
        <v>75.795422792139689</v>
      </c>
      <c r="U12" s="19">
        <f t="shared" si="2"/>
        <v>5</v>
      </c>
      <c r="V12" s="128"/>
      <c r="W12" s="16"/>
    </row>
    <row r="13" spans="1:23" x14ac:dyDescent="0.25">
      <c r="A13" s="129">
        <v>11</v>
      </c>
      <c r="B13" s="130" t="s">
        <v>54</v>
      </c>
      <c r="C13" s="1">
        <v>7.4468085106382977</v>
      </c>
      <c r="D13" s="1">
        <v>87.533044621621329</v>
      </c>
      <c r="E13" s="1">
        <v>79.908702663602639</v>
      </c>
      <c r="F13" s="117">
        <v>84.396520478434212</v>
      </c>
      <c r="G13" s="117">
        <v>83.5</v>
      </c>
      <c r="H13" s="117">
        <v>84.5</v>
      </c>
      <c r="I13" s="1">
        <v>87.286689419795223</v>
      </c>
      <c r="J13" s="169">
        <v>0.20839535576064305</v>
      </c>
      <c r="K13" s="126">
        <v>10</v>
      </c>
      <c r="L13" s="126">
        <v>20</v>
      </c>
      <c r="M13" s="126">
        <v>20</v>
      </c>
      <c r="N13" s="126">
        <v>10</v>
      </c>
      <c r="O13" s="126">
        <v>10</v>
      </c>
      <c r="P13" s="126">
        <v>10</v>
      </c>
      <c r="Q13" s="126">
        <v>10</v>
      </c>
      <c r="R13" s="126">
        <v>10</v>
      </c>
      <c r="S13" s="127">
        <f t="shared" si="0"/>
        <v>100</v>
      </c>
      <c r="T13" s="14">
        <f t="shared" si="1"/>
        <v>68.222190833507625</v>
      </c>
      <c r="U13" s="19">
        <f t="shared" si="2"/>
        <v>18</v>
      </c>
      <c r="V13" s="128"/>
      <c r="W13" s="16"/>
    </row>
    <row r="14" spans="1:23" x14ac:dyDescent="0.25">
      <c r="A14" s="129">
        <v>12</v>
      </c>
      <c r="B14" s="130" t="s">
        <v>25</v>
      </c>
      <c r="C14" s="1">
        <v>5.3631284916201114</v>
      </c>
      <c r="D14" s="1">
        <v>86.74867783597351</v>
      </c>
      <c r="E14" s="1">
        <v>83.127296018022818</v>
      </c>
      <c r="F14" s="117">
        <v>95.684256216283245</v>
      </c>
      <c r="G14" s="117">
        <v>93.1</v>
      </c>
      <c r="H14" s="117">
        <v>87.3</v>
      </c>
      <c r="I14" s="1">
        <v>65.87412587412588</v>
      </c>
      <c r="J14" s="169">
        <v>2.2960663727082853</v>
      </c>
      <c r="K14" s="126">
        <v>10</v>
      </c>
      <c r="L14" s="126">
        <v>20</v>
      </c>
      <c r="M14" s="126">
        <v>20</v>
      </c>
      <c r="N14" s="126">
        <v>10</v>
      </c>
      <c r="O14" s="126">
        <v>10</v>
      </c>
      <c r="P14" s="126">
        <v>10</v>
      </c>
      <c r="Q14" s="126">
        <v>10</v>
      </c>
      <c r="R14" s="126">
        <v>10</v>
      </c>
      <c r="S14" s="127">
        <f t="shared" si="0"/>
        <v>100</v>
      </c>
      <c r="T14" s="14">
        <f t="shared" si="1"/>
        <v>68.936952466273013</v>
      </c>
      <c r="U14" s="19">
        <f t="shared" si="2"/>
        <v>17</v>
      </c>
      <c r="V14" s="128"/>
      <c r="W14" s="16"/>
    </row>
    <row r="15" spans="1:23" x14ac:dyDescent="0.25">
      <c r="A15" s="129">
        <v>13</v>
      </c>
      <c r="B15" s="130" t="s">
        <v>0</v>
      </c>
      <c r="C15" s="1">
        <v>14.14141414141414</v>
      </c>
      <c r="D15" s="1">
        <v>88.037856990868804</v>
      </c>
      <c r="E15" s="1">
        <v>83.924993208835872</v>
      </c>
      <c r="F15" s="117">
        <v>69.612056615666731</v>
      </c>
      <c r="G15" s="117">
        <v>86.3</v>
      </c>
      <c r="H15" s="117">
        <v>92.5</v>
      </c>
      <c r="I15" s="115">
        <v>71.580547112462</v>
      </c>
      <c r="J15" s="169">
        <v>2.8767979987492183</v>
      </c>
      <c r="K15" s="126">
        <v>10</v>
      </c>
      <c r="L15" s="126">
        <v>20</v>
      </c>
      <c r="M15" s="126">
        <v>20</v>
      </c>
      <c r="N15" s="126">
        <v>10</v>
      </c>
      <c r="O15" s="126">
        <v>10</v>
      </c>
      <c r="P15" s="126">
        <v>10</v>
      </c>
      <c r="Q15" s="126">
        <v>10</v>
      </c>
      <c r="R15" s="126">
        <v>10</v>
      </c>
      <c r="S15" s="127">
        <f t="shared" si="0"/>
        <v>100</v>
      </c>
      <c r="T15" s="14">
        <f t="shared" si="1"/>
        <v>68.093651626770139</v>
      </c>
      <c r="U15" s="19">
        <f t="shared" si="2"/>
        <v>19</v>
      </c>
      <c r="V15" s="128"/>
      <c r="W15" s="16"/>
    </row>
    <row r="16" spans="1:23" x14ac:dyDescent="0.25">
      <c r="A16" s="129">
        <v>14</v>
      </c>
      <c r="B16" s="130" t="s">
        <v>1</v>
      </c>
      <c r="C16" s="1">
        <v>11.898016997167138</v>
      </c>
      <c r="D16" s="1">
        <v>68.151224840929245</v>
      </c>
      <c r="E16" s="1">
        <v>74.145841480388057</v>
      </c>
      <c r="F16" s="117">
        <v>79.800763035184403</v>
      </c>
      <c r="G16" s="117">
        <v>94.5</v>
      </c>
      <c r="H16" s="117">
        <v>73.599999999999994</v>
      </c>
      <c r="I16" s="1">
        <v>41.930379746835442</v>
      </c>
      <c r="J16" s="169">
        <v>2.9048341643182312</v>
      </c>
      <c r="K16" s="126">
        <v>10</v>
      </c>
      <c r="L16" s="126">
        <v>20</v>
      </c>
      <c r="M16" s="126">
        <v>20</v>
      </c>
      <c r="N16" s="126">
        <v>10</v>
      </c>
      <c r="O16" s="126">
        <v>10</v>
      </c>
      <c r="P16" s="126">
        <v>10</v>
      </c>
      <c r="Q16" s="126">
        <v>10</v>
      </c>
      <c r="R16" s="126">
        <v>10</v>
      </c>
      <c r="S16" s="127">
        <f t="shared" si="0"/>
        <v>100</v>
      </c>
      <c r="T16" s="14">
        <f t="shared" si="1"/>
        <v>58.922812658613985</v>
      </c>
      <c r="U16" s="19">
        <f t="shared" si="2"/>
        <v>28</v>
      </c>
      <c r="V16" s="128"/>
      <c r="W16" s="16"/>
    </row>
    <row r="17" spans="1:23" x14ac:dyDescent="0.25">
      <c r="A17" s="129">
        <v>15</v>
      </c>
      <c r="B17" s="130" t="s">
        <v>2</v>
      </c>
      <c r="C17" s="1">
        <v>18.5378590078329</v>
      </c>
      <c r="D17" s="1">
        <v>91.137341320873801</v>
      </c>
      <c r="E17" s="1">
        <v>83.92659251673345</v>
      </c>
      <c r="F17" s="117">
        <v>78.084832904884323</v>
      </c>
      <c r="G17" s="117">
        <v>94.9</v>
      </c>
      <c r="H17" s="117">
        <v>75.900000000000006</v>
      </c>
      <c r="I17" s="1">
        <v>44.685466377440349</v>
      </c>
      <c r="J17" s="169">
        <v>1.5300546448087433</v>
      </c>
      <c r="K17" s="126">
        <v>10</v>
      </c>
      <c r="L17" s="126">
        <v>20</v>
      </c>
      <c r="M17" s="126">
        <v>20</v>
      </c>
      <c r="N17" s="126">
        <v>10</v>
      </c>
      <c r="O17" s="126">
        <v>10</v>
      </c>
      <c r="P17" s="126">
        <v>10</v>
      </c>
      <c r="Q17" s="126">
        <v>10</v>
      </c>
      <c r="R17" s="126">
        <v>10</v>
      </c>
      <c r="S17" s="127">
        <f t="shared" si="0"/>
        <v>100</v>
      </c>
      <c r="T17" s="14">
        <f t="shared" si="1"/>
        <v>66.376608061018089</v>
      </c>
      <c r="U17" s="19">
        <f t="shared" si="2"/>
        <v>22</v>
      </c>
      <c r="V17" s="128"/>
      <c r="W17" s="16"/>
    </row>
    <row r="18" spans="1:23" x14ac:dyDescent="0.25">
      <c r="A18" s="129">
        <v>16</v>
      </c>
      <c r="B18" s="130" t="s">
        <v>3</v>
      </c>
      <c r="C18" s="1">
        <v>24.299065420560748</v>
      </c>
      <c r="D18" s="1">
        <v>95.285866543440832</v>
      </c>
      <c r="E18" s="1">
        <v>87.929042352824226</v>
      </c>
      <c r="F18" s="117">
        <v>100</v>
      </c>
      <c r="G18" s="117">
        <v>97.6</v>
      </c>
      <c r="H18" s="117">
        <v>100</v>
      </c>
      <c r="I18" s="1">
        <v>62.512980269989612</v>
      </c>
      <c r="J18" s="169">
        <v>4.4291338582677167</v>
      </c>
      <c r="K18" s="126">
        <v>10</v>
      </c>
      <c r="L18" s="126">
        <v>20</v>
      </c>
      <c r="M18" s="126">
        <v>20</v>
      </c>
      <c r="N18" s="126">
        <v>10</v>
      </c>
      <c r="O18" s="126">
        <v>10</v>
      </c>
      <c r="P18" s="126">
        <v>10</v>
      </c>
      <c r="Q18" s="126">
        <v>10</v>
      </c>
      <c r="R18" s="126">
        <v>10</v>
      </c>
      <c r="S18" s="127">
        <f t="shared" si="0"/>
        <v>100</v>
      </c>
      <c r="T18" s="14">
        <f t="shared" si="1"/>
        <v>75.527099734134822</v>
      </c>
      <c r="U18" s="19">
        <f t="shared" si="2"/>
        <v>6</v>
      </c>
      <c r="V18" s="128"/>
      <c r="W18" s="16"/>
    </row>
    <row r="19" spans="1:23" x14ac:dyDescent="0.25">
      <c r="A19" s="129">
        <v>17</v>
      </c>
      <c r="B19" s="130" t="s">
        <v>4</v>
      </c>
      <c r="C19" s="1">
        <v>5.4263565891472867</v>
      </c>
      <c r="D19" s="1">
        <v>86.870520479798813</v>
      </c>
      <c r="E19" s="1">
        <v>84.280880140353162</v>
      </c>
      <c r="F19" s="117">
        <v>96.226017288635887</v>
      </c>
      <c r="G19" s="117">
        <v>97.7</v>
      </c>
      <c r="H19" s="117">
        <v>81.400000000000006</v>
      </c>
      <c r="I19" s="115">
        <v>67.854647099930119</v>
      </c>
      <c r="J19" s="169">
        <v>0.37280237237873337</v>
      </c>
      <c r="K19" s="126">
        <v>10</v>
      </c>
      <c r="L19" s="126">
        <v>20</v>
      </c>
      <c r="M19" s="126">
        <v>20</v>
      </c>
      <c r="N19" s="126">
        <v>10</v>
      </c>
      <c r="O19" s="126">
        <v>10</v>
      </c>
      <c r="P19" s="126">
        <v>10</v>
      </c>
      <c r="Q19" s="126">
        <v>10</v>
      </c>
      <c r="R19" s="126">
        <v>10</v>
      </c>
      <c r="S19" s="127">
        <f t="shared" si="0"/>
        <v>100</v>
      </c>
      <c r="T19" s="14">
        <f t="shared" si="1"/>
        <v>69.128262459039604</v>
      </c>
      <c r="U19" s="19">
        <f t="shared" si="2"/>
        <v>16</v>
      </c>
      <c r="V19" s="128"/>
      <c r="W19" s="16"/>
    </row>
    <row r="20" spans="1:23" x14ac:dyDescent="0.25">
      <c r="A20" s="129">
        <v>18</v>
      </c>
      <c r="B20" s="130" t="s">
        <v>5</v>
      </c>
      <c r="C20" s="1">
        <v>16.802168021680217</v>
      </c>
      <c r="D20" s="1">
        <v>95.314517188864926</v>
      </c>
      <c r="E20" s="1">
        <v>78.237489786724169</v>
      </c>
      <c r="F20" s="117">
        <v>80.059096665259602</v>
      </c>
      <c r="G20" s="117">
        <v>91</v>
      </c>
      <c r="H20" s="117">
        <v>93.6</v>
      </c>
      <c r="I20" s="162"/>
      <c r="J20" s="169">
        <v>2.5974025974025974</v>
      </c>
      <c r="K20" s="126">
        <v>10</v>
      </c>
      <c r="L20" s="126">
        <v>20</v>
      </c>
      <c r="M20" s="126">
        <v>20</v>
      </c>
      <c r="N20" s="126">
        <v>10</v>
      </c>
      <c r="O20" s="126">
        <v>10</v>
      </c>
      <c r="P20" s="126">
        <v>10</v>
      </c>
      <c r="Q20" s="131">
        <v>0</v>
      </c>
      <c r="R20" s="126">
        <v>10</v>
      </c>
      <c r="S20" s="127">
        <f t="shared" si="0"/>
        <v>90</v>
      </c>
      <c r="T20" s="14">
        <f t="shared" si="1"/>
        <v>70.129186803946723</v>
      </c>
      <c r="U20" s="19">
        <f t="shared" si="2"/>
        <v>15</v>
      </c>
      <c r="V20" s="128"/>
      <c r="W20" s="16"/>
    </row>
    <row r="21" spans="1:23" x14ac:dyDescent="0.25">
      <c r="A21" s="129">
        <v>19</v>
      </c>
      <c r="B21" s="130" t="s">
        <v>6</v>
      </c>
      <c r="C21" s="1">
        <v>23.280423280423282</v>
      </c>
      <c r="D21" s="1">
        <v>97.62934470402827</v>
      </c>
      <c r="E21" s="1">
        <v>97.298221631373082</v>
      </c>
      <c r="F21" s="117">
        <v>89.731588499379129</v>
      </c>
      <c r="G21" s="117">
        <v>97.4</v>
      </c>
      <c r="H21" s="117">
        <v>99.3</v>
      </c>
      <c r="I21" s="1">
        <v>81.937984496124031</v>
      </c>
      <c r="J21" s="169">
        <v>6.9567567567567563</v>
      </c>
      <c r="K21" s="126">
        <v>10</v>
      </c>
      <c r="L21" s="126">
        <v>20</v>
      </c>
      <c r="M21" s="126">
        <v>20</v>
      </c>
      <c r="N21" s="126">
        <v>10</v>
      </c>
      <c r="O21" s="126">
        <v>10</v>
      </c>
      <c r="P21" s="126">
        <v>10</v>
      </c>
      <c r="Q21" s="126">
        <v>10</v>
      </c>
      <c r="R21" s="126">
        <v>10</v>
      </c>
      <c r="S21" s="127">
        <f t="shared" si="0"/>
        <v>100</v>
      </c>
      <c r="T21" s="14">
        <f t="shared" si="1"/>
        <v>78.846188570348602</v>
      </c>
      <c r="U21" s="19">
        <f t="shared" si="2"/>
        <v>2</v>
      </c>
      <c r="V21" s="128"/>
      <c r="W21" s="16"/>
    </row>
    <row r="22" spans="1:23" x14ac:dyDescent="0.25">
      <c r="A22" s="129">
        <v>20</v>
      </c>
      <c r="B22" s="130" t="s">
        <v>7</v>
      </c>
      <c r="C22" s="1">
        <v>22.222222222222221</v>
      </c>
      <c r="D22" s="1">
        <v>96.448365041766138</v>
      </c>
      <c r="E22" s="1">
        <v>83.555772143410096</v>
      </c>
      <c r="F22" s="117">
        <v>93.410131978774544</v>
      </c>
      <c r="G22" s="117">
        <v>91.1</v>
      </c>
      <c r="H22" s="117">
        <v>98.1</v>
      </c>
      <c r="I22" s="1">
        <v>72.328244274809165</v>
      </c>
      <c r="J22" s="169">
        <v>5.4986225895316796</v>
      </c>
      <c r="K22" s="126">
        <v>10</v>
      </c>
      <c r="L22" s="126">
        <v>20</v>
      </c>
      <c r="M22" s="126">
        <v>20</v>
      </c>
      <c r="N22" s="126">
        <v>10</v>
      </c>
      <c r="O22" s="126">
        <v>10</v>
      </c>
      <c r="P22" s="126">
        <v>10</v>
      </c>
      <c r="Q22" s="126">
        <v>10</v>
      </c>
      <c r="R22" s="126">
        <v>10</v>
      </c>
      <c r="S22" s="127">
        <f t="shared" si="0"/>
        <v>100</v>
      </c>
      <c r="T22" s="14">
        <f t="shared" si="1"/>
        <v>74.266749543569006</v>
      </c>
      <c r="U22" s="19">
        <f t="shared" si="2"/>
        <v>9</v>
      </c>
      <c r="V22" s="128"/>
      <c r="W22" s="16"/>
    </row>
    <row r="23" spans="1:23" x14ac:dyDescent="0.25">
      <c r="A23" s="129">
        <v>21</v>
      </c>
      <c r="B23" s="130" t="s">
        <v>8</v>
      </c>
      <c r="C23" s="1">
        <v>7.0440251572327046</v>
      </c>
      <c r="D23" s="1">
        <v>77.068170565447872</v>
      </c>
      <c r="E23" s="1">
        <v>69.219994031723601</v>
      </c>
      <c r="F23" s="117">
        <v>94.85222156977882</v>
      </c>
      <c r="G23" s="117">
        <v>93.5</v>
      </c>
      <c r="H23" s="117">
        <v>85.2</v>
      </c>
      <c r="I23" s="115">
        <v>79.474940334128874</v>
      </c>
      <c r="J23" s="169">
        <v>0.59222070579060249</v>
      </c>
      <c r="K23" s="126">
        <v>10</v>
      </c>
      <c r="L23" s="126">
        <v>20</v>
      </c>
      <c r="M23" s="126">
        <v>20</v>
      </c>
      <c r="N23" s="126">
        <v>10</v>
      </c>
      <c r="O23" s="126">
        <v>10</v>
      </c>
      <c r="P23" s="126">
        <v>10</v>
      </c>
      <c r="Q23" s="126">
        <v>10</v>
      </c>
      <c r="R23" s="126">
        <v>10</v>
      </c>
      <c r="S23" s="127">
        <f t="shared" si="0"/>
        <v>100</v>
      </c>
      <c r="T23" s="14">
        <f t="shared" si="1"/>
        <v>65.323973696127396</v>
      </c>
      <c r="U23" s="19">
        <f t="shared" si="2"/>
        <v>24</v>
      </c>
      <c r="V23" s="128"/>
      <c r="W23" s="16"/>
    </row>
    <row r="24" spans="1:23" x14ac:dyDescent="0.25">
      <c r="A24" s="129">
        <v>22</v>
      </c>
      <c r="B24" s="130" t="s">
        <v>9</v>
      </c>
      <c r="C24" s="1">
        <v>5.9740259740259738</v>
      </c>
      <c r="D24" s="1">
        <v>78.505239716156311</v>
      </c>
      <c r="E24" s="1">
        <v>79.923258970779571</v>
      </c>
      <c r="F24" s="117">
        <v>91.722011385199238</v>
      </c>
      <c r="G24" s="117">
        <v>93.4</v>
      </c>
      <c r="H24" s="117">
        <v>91.6</v>
      </c>
      <c r="I24" s="1">
        <v>71.884591774094531</v>
      </c>
      <c r="J24" s="169">
        <v>3.269916765755053</v>
      </c>
      <c r="K24" s="126">
        <v>10</v>
      </c>
      <c r="L24" s="126">
        <v>20</v>
      </c>
      <c r="M24" s="126">
        <v>20</v>
      </c>
      <c r="N24" s="126">
        <v>10</v>
      </c>
      <c r="O24" s="126">
        <v>10</v>
      </c>
      <c r="P24" s="126">
        <v>10</v>
      </c>
      <c r="Q24" s="126">
        <v>10</v>
      </c>
      <c r="R24" s="126">
        <v>10</v>
      </c>
      <c r="S24" s="127">
        <f t="shared" si="0"/>
        <v>100</v>
      </c>
      <c r="T24" s="14">
        <f t="shared" si="1"/>
        <v>67.470754327294657</v>
      </c>
      <c r="U24" s="19">
        <f t="shared" si="2"/>
        <v>20</v>
      </c>
      <c r="V24" s="128"/>
      <c r="W24" s="16"/>
    </row>
    <row r="25" spans="1:23" x14ac:dyDescent="0.25">
      <c r="A25" s="129">
        <v>23</v>
      </c>
      <c r="B25" s="130" t="s">
        <v>10</v>
      </c>
      <c r="C25" s="1">
        <v>1.3182674199623352</v>
      </c>
      <c r="D25" s="1">
        <v>70.177219135233344</v>
      </c>
      <c r="E25" s="1">
        <v>75.928634692626957</v>
      </c>
      <c r="F25" s="117">
        <v>100</v>
      </c>
      <c r="G25" s="117">
        <v>92.1</v>
      </c>
      <c r="H25" s="117">
        <v>71.5</v>
      </c>
      <c r="I25" s="1">
        <v>66.006600660066013</v>
      </c>
      <c r="J25" s="169">
        <v>0.32958768359582374</v>
      </c>
      <c r="K25" s="126">
        <v>10</v>
      </c>
      <c r="L25" s="126">
        <v>20</v>
      </c>
      <c r="M25" s="126">
        <v>20</v>
      </c>
      <c r="N25" s="126">
        <v>10</v>
      </c>
      <c r="O25" s="126">
        <v>10</v>
      </c>
      <c r="P25" s="126">
        <v>10</v>
      </c>
      <c r="Q25" s="126">
        <v>10</v>
      </c>
      <c r="R25" s="126">
        <v>10</v>
      </c>
      <c r="S25" s="127">
        <f t="shared" si="0"/>
        <v>100</v>
      </c>
      <c r="T25" s="14">
        <f t="shared" si="1"/>
        <v>62.346616341934478</v>
      </c>
      <c r="U25" s="19">
        <f t="shared" si="2"/>
        <v>27</v>
      </c>
      <c r="V25" s="128"/>
      <c r="W25" s="16"/>
    </row>
    <row r="26" spans="1:23" x14ac:dyDescent="0.25">
      <c r="A26" s="129">
        <v>24</v>
      </c>
      <c r="B26" s="130" t="s">
        <v>11</v>
      </c>
      <c r="C26" s="1">
        <v>9.7186700767263421</v>
      </c>
      <c r="D26" s="1">
        <v>97.360391580322968</v>
      </c>
      <c r="E26" s="1">
        <v>83.929732542970896</v>
      </c>
      <c r="F26" s="117">
        <v>87.44223753546818</v>
      </c>
      <c r="G26" s="117">
        <v>89.2</v>
      </c>
      <c r="H26" s="117">
        <v>93.4</v>
      </c>
      <c r="I26" s="1">
        <v>95.049504950495049</v>
      </c>
      <c r="J26" s="169">
        <v>5.6461731493099121</v>
      </c>
      <c r="K26" s="126">
        <v>10</v>
      </c>
      <c r="L26" s="126">
        <v>20</v>
      </c>
      <c r="M26" s="126">
        <v>20</v>
      </c>
      <c r="N26" s="126">
        <v>10</v>
      </c>
      <c r="O26" s="126">
        <v>10</v>
      </c>
      <c r="P26" s="126">
        <v>10</v>
      </c>
      <c r="Q26" s="126">
        <v>10</v>
      </c>
      <c r="R26" s="126">
        <v>10</v>
      </c>
      <c r="S26" s="127">
        <f t="shared" si="0"/>
        <v>100</v>
      </c>
      <c r="T26" s="14">
        <f t="shared" si="1"/>
        <v>74.303683395858727</v>
      </c>
      <c r="U26" s="19">
        <f t="shared" si="2"/>
        <v>8</v>
      </c>
      <c r="V26" s="128"/>
      <c r="W26" s="16"/>
    </row>
    <row r="27" spans="1:23" x14ac:dyDescent="0.25">
      <c r="A27" s="129">
        <v>25</v>
      </c>
      <c r="B27" s="130" t="s">
        <v>12</v>
      </c>
      <c r="C27" s="1">
        <v>5.3125</v>
      </c>
      <c r="D27" s="1">
        <v>90.425010426357829</v>
      </c>
      <c r="E27" s="1">
        <v>72.625694340456775</v>
      </c>
      <c r="F27" s="117">
        <v>81.429768221167279</v>
      </c>
      <c r="G27" s="117">
        <v>97.2</v>
      </c>
      <c r="H27" s="117">
        <v>89.2</v>
      </c>
      <c r="I27" s="115">
        <v>58.703374777975135</v>
      </c>
      <c r="J27" s="169">
        <v>0.79300711904118237</v>
      </c>
      <c r="K27" s="126">
        <v>10</v>
      </c>
      <c r="L27" s="126">
        <v>20</v>
      </c>
      <c r="M27" s="126">
        <v>20</v>
      </c>
      <c r="N27" s="126">
        <v>10</v>
      </c>
      <c r="O27" s="126">
        <v>10</v>
      </c>
      <c r="P27" s="126">
        <v>10</v>
      </c>
      <c r="Q27" s="126">
        <v>10</v>
      </c>
      <c r="R27" s="126">
        <v>10</v>
      </c>
      <c r="S27" s="127">
        <f t="shared" si="0"/>
        <v>100</v>
      </c>
      <c r="T27" s="14">
        <f t="shared" si="1"/>
        <v>65.874005965181283</v>
      </c>
      <c r="U27" s="19">
        <f t="shared" si="2"/>
        <v>23</v>
      </c>
      <c r="V27" s="128"/>
      <c r="W27" s="16"/>
    </row>
    <row r="28" spans="1:23" x14ac:dyDescent="0.25">
      <c r="A28" s="129">
        <v>26</v>
      </c>
      <c r="B28" s="130" t="s">
        <v>13</v>
      </c>
      <c r="C28" s="1">
        <v>48.960739030023092</v>
      </c>
      <c r="D28" s="1">
        <v>88.281809539651448</v>
      </c>
      <c r="E28" s="1">
        <v>96.071036834738209</v>
      </c>
      <c r="F28" s="117">
        <v>77.728210092167842</v>
      </c>
      <c r="G28" s="117">
        <v>94.5</v>
      </c>
      <c r="H28" s="117">
        <v>98.5</v>
      </c>
      <c r="I28" s="1">
        <v>89.810017271157164</v>
      </c>
      <c r="J28" s="169">
        <v>12.081854564675679</v>
      </c>
      <c r="K28" s="126">
        <v>10</v>
      </c>
      <c r="L28" s="126">
        <v>20</v>
      </c>
      <c r="M28" s="126">
        <v>20</v>
      </c>
      <c r="N28" s="126">
        <v>10</v>
      </c>
      <c r="O28" s="126">
        <v>10</v>
      </c>
      <c r="P28" s="126">
        <v>10</v>
      </c>
      <c r="Q28" s="126">
        <v>10</v>
      </c>
      <c r="R28" s="126">
        <v>10</v>
      </c>
      <c r="S28" s="127">
        <f t="shared" si="0"/>
        <v>100</v>
      </c>
      <c r="T28" s="14">
        <f t="shared" si="1"/>
        <v>79.028651370680322</v>
      </c>
      <c r="U28" s="19">
        <f t="shared" si="2"/>
        <v>1</v>
      </c>
      <c r="V28" s="128"/>
      <c r="W28" s="16"/>
    </row>
    <row r="29" spans="1:23" x14ac:dyDescent="0.25">
      <c r="A29" s="129">
        <v>27</v>
      </c>
      <c r="B29" s="130" t="s">
        <v>14</v>
      </c>
      <c r="C29" s="1">
        <v>42.679900744416877</v>
      </c>
      <c r="D29" s="1">
        <v>86.272845132137761</v>
      </c>
      <c r="E29" s="1">
        <v>98.413739044818072</v>
      </c>
      <c r="F29" s="117">
        <v>77.653855412019581</v>
      </c>
      <c r="G29" s="117">
        <v>94.9</v>
      </c>
      <c r="H29" s="117">
        <v>99.6</v>
      </c>
      <c r="I29" s="1">
        <v>83.574529667149065</v>
      </c>
      <c r="J29" s="169">
        <v>16.548059149722739</v>
      </c>
      <c r="K29" s="126">
        <v>10</v>
      </c>
      <c r="L29" s="126">
        <v>20</v>
      </c>
      <c r="M29" s="126">
        <v>20</v>
      </c>
      <c r="N29" s="126">
        <v>10</v>
      </c>
      <c r="O29" s="126">
        <v>10</v>
      </c>
      <c r="P29" s="126">
        <v>10</v>
      </c>
      <c r="Q29" s="126">
        <v>10</v>
      </c>
      <c r="R29" s="126">
        <v>10</v>
      </c>
      <c r="S29" s="127">
        <f t="shared" si="0"/>
        <v>100</v>
      </c>
      <c r="T29" s="14">
        <f t="shared" si="1"/>
        <v>78.432951332721998</v>
      </c>
      <c r="U29" s="19">
        <f t="shared" si="2"/>
        <v>4</v>
      </c>
      <c r="V29" s="128"/>
      <c r="W29" s="16"/>
    </row>
    <row r="30" spans="1:23" s="16" customFormat="1" ht="15" customHeight="1" thickBot="1" x14ac:dyDescent="0.3">
      <c r="A30" s="22">
        <v>28</v>
      </c>
      <c r="B30" s="132" t="s">
        <v>15</v>
      </c>
      <c r="C30" s="116">
        <v>16.915422885572138</v>
      </c>
      <c r="D30" s="116">
        <v>94.126187054126703</v>
      </c>
      <c r="E30" s="116">
        <v>93.978353114719511</v>
      </c>
      <c r="F30" s="170">
        <v>88.219108280254773</v>
      </c>
      <c r="G30" s="170">
        <v>90.7</v>
      </c>
      <c r="H30" s="170">
        <v>98.6</v>
      </c>
      <c r="I30" s="116">
        <v>71.134020618556704</v>
      </c>
      <c r="J30" s="171">
        <v>8.4340031006800018</v>
      </c>
      <c r="K30" s="126">
        <v>10</v>
      </c>
      <c r="L30" s="126">
        <v>20</v>
      </c>
      <c r="M30" s="126">
        <v>20</v>
      </c>
      <c r="N30" s="126">
        <v>10</v>
      </c>
      <c r="O30" s="126">
        <v>10</v>
      </c>
      <c r="P30" s="126">
        <v>10</v>
      </c>
      <c r="Q30" s="126">
        <v>10</v>
      </c>
      <c r="R30" s="126">
        <v>10</v>
      </c>
      <c r="S30" s="127">
        <f t="shared" si="0"/>
        <v>100</v>
      </c>
      <c r="T30" s="172">
        <f t="shared" si="1"/>
        <v>75.0211635222756</v>
      </c>
      <c r="U30" s="24">
        <f t="shared" si="2"/>
        <v>7</v>
      </c>
      <c r="V30" s="128"/>
    </row>
    <row r="31" spans="1:23" s="16" customFormat="1" ht="15" customHeight="1" x14ac:dyDescent="0.25">
      <c r="A31" s="119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</row>
    <row r="32" spans="1:23" x14ac:dyDescent="0.25">
      <c r="A32" s="126"/>
      <c r="B32" s="5" t="s">
        <v>68</v>
      </c>
      <c r="C32" s="5"/>
      <c r="D32" s="5"/>
      <c r="E32" s="5"/>
      <c r="F32" s="5"/>
      <c r="G32" s="5"/>
      <c r="H32" s="5"/>
      <c r="I32" s="5"/>
      <c r="J32" s="5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6"/>
    </row>
    <row r="33" spans="1:23" x14ac:dyDescent="0.25">
      <c r="A33" s="126"/>
      <c r="B33" s="25" t="s">
        <v>28</v>
      </c>
      <c r="C33" s="1">
        <f t="shared" ref="C33:J33" si="3">AVERAGE(C3:C30)</f>
        <v>15.608175614911739</v>
      </c>
      <c r="D33" s="1">
        <f t="shared" si="3"/>
        <v>88.032132580915331</v>
      </c>
      <c r="E33" s="1">
        <f t="shared" si="3"/>
        <v>84.60582677074899</v>
      </c>
      <c r="F33" s="1">
        <f t="shared" si="3"/>
        <v>86.228067212779152</v>
      </c>
      <c r="G33" s="1">
        <f t="shared" si="3"/>
        <v>92.967857142857127</v>
      </c>
      <c r="H33" s="1">
        <f t="shared" si="3"/>
        <v>89.960714285714275</v>
      </c>
      <c r="I33" s="1">
        <f>AVERAGE(I3:I30)</f>
        <v>69.984185209748404</v>
      </c>
      <c r="J33" s="1">
        <f t="shared" si="3"/>
        <v>4.5298478149635288</v>
      </c>
      <c r="K33" s="128"/>
      <c r="L33" s="128"/>
      <c r="M33" s="128"/>
      <c r="N33" s="128"/>
      <c r="O33" s="128"/>
      <c r="P33" s="128"/>
      <c r="Q33" s="128"/>
      <c r="R33" s="128"/>
      <c r="S33" s="128"/>
      <c r="T33" s="1">
        <f>AVERAGE(T3:T30)</f>
        <v>70.664401799403251</v>
      </c>
      <c r="U33" s="128"/>
      <c r="V33" s="128"/>
      <c r="W33" s="16"/>
    </row>
    <row r="34" spans="1:23" x14ac:dyDescent="0.25">
      <c r="A34" s="126"/>
      <c r="B34" s="25" t="s">
        <v>32</v>
      </c>
      <c r="C34" s="1">
        <f t="shared" ref="C34:J34" si="4">STDEV(C3:C30)</f>
        <v>11.411509017191898</v>
      </c>
      <c r="D34" s="1">
        <f t="shared" si="4"/>
        <v>7.7977659659433236</v>
      </c>
      <c r="E34" s="1">
        <f t="shared" si="4"/>
        <v>8.8887319294831766</v>
      </c>
      <c r="F34" s="1">
        <f t="shared" si="4"/>
        <v>9.5628869834502019</v>
      </c>
      <c r="G34" s="1">
        <f t="shared" si="4"/>
        <v>4.0114699966959178</v>
      </c>
      <c r="H34" s="1">
        <f t="shared" si="4"/>
        <v>11.753875303749169</v>
      </c>
      <c r="I34" s="1">
        <f>STDEV(I3:I30)</f>
        <v>13.214513744946716</v>
      </c>
      <c r="J34" s="1">
        <f t="shared" si="4"/>
        <v>5.2189184805672912</v>
      </c>
      <c r="K34" s="128"/>
      <c r="L34" s="128"/>
      <c r="M34" s="128"/>
      <c r="N34" s="128"/>
      <c r="O34" s="128"/>
      <c r="P34" s="128"/>
      <c r="Q34" s="128"/>
      <c r="R34" s="128"/>
      <c r="S34" s="128"/>
      <c r="T34" s="1">
        <f>STDEV(T3:T30)</f>
        <v>5.4346204453768419</v>
      </c>
      <c r="U34" s="128"/>
      <c r="V34" s="128"/>
      <c r="W34" s="16"/>
    </row>
    <row r="35" spans="1:23" x14ac:dyDescent="0.25">
      <c r="A35" s="126"/>
      <c r="B35" s="25" t="s">
        <v>29</v>
      </c>
      <c r="C35" s="26">
        <f t="shared" ref="C35:J35" si="5">COUNT(C3:C30)</f>
        <v>28</v>
      </c>
      <c r="D35" s="26">
        <f t="shared" si="5"/>
        <v>28</v>
      </c>
      <c r="E35" s="26">
        <f t="shared" si="5"/>
        <v>28</v>
      </c>
      <c r="F35" s="26">
        <f t="shared" si="5"/>
        <v>28</v>
      </c>
      <c r="G35" s="26">
        <f t="shared" si="5"/>
        <v>28</v>
      </c>
      <c r="H35" s="26">
        <f t="shared" si="5"/>
        <v>28</v>
      </c>
      <c r="I35" s="26">
        <f>COUNT(I3:I30)</f>
        <v>27</v>
      </c>
      <c r="J35" s="26">
        <f t="shared" si="5"/>
        <v>27</v>
      </c>
      <c r="K35" s="128"/>
      <c r="L35" s="128"/>
      <c r="M35" s="128"/>
      <c r="N35" s="128"/>
      <c r="O35" s="128"/>
      <c r="P35" s="128"/>
      <c r="Q35" s="128"/>
      <c r="R35" s="128"/>
      <c r="S35" s="128"/>
      <c r="T35" s="26">
        <f>COUNT(T3:T30)</f>
        <v>28</v>
      </c>
      <c r="U35" s="128"/>
      <c r="V35" s="128"/>
      <c r="W35" s="16"/>
    </row>
    <row r="36" spans="1:23" x14ac:dyDescent="0.25">
      <c r="B36" s="25" t="s">
        <v>30</v>
      </c>
      <c r="C36" s="27">
        <f t="shared" ref="C36:J36" si="6">MIN(C3:C30)</f>
        <v>0.759493670886076</v>
      </c>
      <c r="D36" s="27">
        <f t="shared" si="6"/>
        <v>68.151224840929245</v>
      </c>
      <c r="E36" s="27">
        <f t="shared" si="6"/>
        <v>69.219994031723601</v>
      </c>
      <c r="F36" s="27">
        <f t="shared" si="6"/>
        <v>69.612056615666731</v>
      </c>
      <c r="G36" s="27">
        <f t="shared" si="6"/>
        <v>82.6</v>
      </c>
      <c r="H36" s="27">
        <f t="shared" si="6"/>
        <v>46.8</v>
      </c>
      <c r="I36" s="27">
        <f>MIN(I3:I30)</f>
        <v>41.930379746835442</v>
      </c>
      <c r="J36" s="27">
        <f t="shared" si="6"/>
        <v>0.20839535576064305</v>
      </c>
      <c r="K36" s="128"/>
      <c r="L36" s="128"/>
      <c r="M36" s="128"/>
      <c r="N36" s="128"/>
      <c r="O36" s="128"/>
      <c r="P36" s="128"/>
      <c r="Q36" s="128"/>
      <c r="R36" s="128"/>
      <c r="S36" s="128"/>
      <c r="T36" s="27">
        <f>MIN(T3:T30)</f>
        <v>58.922812658613985</v>
      </c>
      <c r="U36" s="128"/>
      <c r="V36" s="128"/>
      <c r="W36" s="16"/>
    </row>
    <row r="37" spans="1:23" x14ac:dyDescent="0.25">
      <c r="B37" s="25" t="s">
        <v>31</v>
      </c>
      <c r="C37" s="27">
        <f t="shared" ref="C37:J37" si="7">MAX(C3:C30)</f>
        <v>48.960739030023092</v>
      </c>
      <c r="D37" s="27">
        <f t="shared" si="7"/>
        <v>97.62934470402827</v>
      </c>
      <c r="E37" s="27">
        <f t="shared" si="7"/>
        <v>99.163025454052999</v>
      </c>
      <c r="F37" s="27">
        <f t="shared" si="7"/>
        <v>100</v>
      </c>
      <c r="G37" s="27">
        <f t="shared" si="7"/>
        <v>98.6</v>
      </c>
      <c r="H37" s="27">
        <f t="shared" si="7"/>
        <v>100</v>
      </c>
      <c r="I37" s="27">
        <f>MAX(I3:I30)</f>
        <v>95.049504950495049</v>
      </c>
      <c r="J37" s="27">
        <f t="shared" si="7"/>
        <v>22.900941560968022</v>
      </c>
      <c r="K37" s="128"/>
      <c r="L37" s="128"/>
      <c r="M37" s="128"/>
      <c r="N37" s="128"/>
      <c r="O37" s="128"/>
      <c r="P37" s="128"/>
      <c r="Q37" s="128"/>
      <c r="R37" s="128"/>
      <c r="S37" s="128"/>
      <c r="T37" s="27">
        <f>MAX(T3:T30)</f>
        <v>79.028651370680322</v>
      </c>
      <c r="U37" s="128"/>
      <c r="V37" s="128"/>
      <c r="W37" s="16"/>
    </row>
    <row r="38" spans="1:23" x14ac:dyDescent="0.25"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6"/>
    </row>
    <row r="39" spans="1:23" x14ac:dyDescent="0.25">
      <c r="B39" s="49"/>
      <c r="C39" s="49"/>
      <c r="D39" s="49"/>
      <c r="E39" s="49"/>
      <c r="F39" s="49"/>
      <c r="G39" s="71"/>
      <c r="H39" s="71"/>
      <c r="I39" s="71"/>
      <c r="J39" s="71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6"/>
    </row>
    <row r="40" spans="1:23" ht="15.75" thickBot="1" x14ac:dyDescent="0.3">
      <c r="F40" s="59"/>
      <c r="G40" s="59"/>
      <c r="H40" s="59"/>
      <c r="I40" s="66"/>
      <c r="J40" s="59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6"/>
    </row>
    <row r="41" spans="1:23" s="121" customFormat="1" ht="75" customHeight="1" thickBot="1" x14ac:dyDescent="0.25">
      <c r="A41" s="184" t="s">
        <v>91</v>
      </c>
      <c r="B41" s="185"/>
      <c r="C41" s="163" t="s">
        <v>81</v>
      </c>
      <c r="D41" s="163" t="s">
        <v>82</v>
      </c>
      <c r="E41" s="163" t="s">
        <v>83</v>
      </c>
      <c r="F41" s="163" t="s">
        <v>84</v>
      </c>
      <c r="G41" s="163" t="s">
        <v>85</v>
      </c>
      <c r="H41" s="163" t="s">
        <v>92</v>
      </c>
      <c r="I41" s="39" t="s">
        <v>87</v>
      </c>
      <c r="J41" s="118" t="s">
        <v>88</v>
      </c>
      <c r="K41" s="186" t="s">
        <v>56</v>
      </c>
      <c r="L41" s="186"/>
      <c r="M41" s="186"/>
      <c r="N41" s="186"/>
      <c r="O41" s="186"/>
      <c r="P41" s="186"/>
      <c r="Q41" s="186"/>
      <c r="R41" s="186"/>
      <c r="S41" s="120"/>
      <c r="T41" s="187" t="s">
        <v>79</v>
      </c>
      <c r="U41" s="188"/>
      <c r="V41" s="46"/>
      <c r="W41" s="28" t="s">
        <v>70</v>
      </c>
    </row>
    <row r="42" spans="1:23" s="121" customFormat="1" ht="15.75" thickBot="1" x14ac:dyDescent="0.25">
      <c r="A42" s="7" t="s">
        <v>47</v>
      </c>
      <c r="B42" s="8" t="s">
        <v>26</v>
      </c>
      <c r="C42" s="122" t="s">
        <v>95</v>
      </c>
      <c r="D42" s="165" t="s">
        <v>94</v>
      </c>
      <c r="E42" s="165" t="s">
        <v>94</v>
      </c>
      <c r="F42" s="165" t="s">
        <v>97</v>
      </c>
      <c r="G42" s="165" t="s">
        <v>94</v>
      </c>
      <c r="H42" s="165" t="s">
        <v>94</v>
      </c>
      <c r="I42" s="123" t="s">
        <v>123</v>
      </c>
      <c r="J42" s="166" t="s">
        <v>121</v>
      </c>
      <c r="K42" s="109" t="s">
        <v>58</v>
      </c>
      <c r="L42" s="109" t="s">
        <v>59</v>
      </c>
      <c r="M42" s="109" t="s">
        <v>60</v>
      </c>
      <c r="N42" s="109" t="s">
        <v>61</v>
      </c>
      <c r="O42" s="109" t="s">
        <v>64</v>
      </c>
      <c r="P42" s="109" t="s">
        <v>65</v>
      </c>
      <c r="Q42" s="109" t="s">
        <v>89</v>
      </c>
      <c r="R42" s="109" t="s">
        <v>90</v>
      </c>
      <c r="S42" s="109"/>
      <c r="T42" s="164" t="s">
        <v>62</v>
      </c>
      <c r="U42" s="10" t="s">
        <v>57</v>
      </c>
      <c r="V42" s="109"/>
      <c r="W42" s="29" t="s">
        <v>75</v>
      </c>
    </row>
    <row r="43" spans="1:23" x14ac:dyDescent="0.25">
      <c r="A43" s="124">
        <v>1</v>
      </c>
      <c r="B43" s="125" t="s">
        <v>27</v>
      </c>
      <c r="C43" s="115">
        <v>21.301775147928993</v>
      </c>
      <c r="D43" s="115">
        <v>95.482531448665426</v>
      </c>
      <c r="E43" s="115">
        <v>91.59032432608555</v>
      </c>
      <c r="F43" s="117">
        <v>76.075779332067256</v>
      </c>
      <c r="G43" s="117">
        <v>92</v>
      </c>
      <c r="H43" s="117">
        <v>98.3</v>
      </c>
      <c r="I43" s="115">
        <v>84.875183553597651</v>
      </c>
      <c r="J43" s="167">
        <v>2.6769989432898909</v>
      </c>
      <c r="K43" s="126">
        <v>10</v>
      </c>
      <c r="L43" s="126">
        <v>20</v>
      </c>
      <c r="M43" s="126">
        <v>20</v>
      </c>
      <c r="N43" s="126">
        <v>10</v>
      </c>
      <c r="O43" s="126">
        <v>10</v>
      </c>
      <c r="P43" s="126">
        <v>10</v>
      </c>
      <c r="Q43" s="126">
        <v>10</v>
      </c>
      <c r="R43" s="126">
        <v>10</v>
      </c>
      <c r="S43" s="127">
        <f t="shared" ref="S43:S70" si="8">SUM(K43:R43)</f>
        <v>100</v>
      </c>
      <c r="T43" s="14">
        <f t="shared" ref="T43:T70" si="9">((C43*K43)+(D43*L43)+(E43*M43)+(F43*N43)+(G43*O43)+(H43*P43)+(I43*Q43)+(J43*R43))/SUM(K43,L43,M43,N43,O43,P43,Q43,R43)</f>
        <v>74.937544852638567</v>
      </c>
      <c r="U43" s="15">
        <f t="shared" ref="U43:U70" si="10">RANK(T43,T$43:T$70)</f>
        <v>11</v>
      </c>
      <c r="V43" s="128"/>
      <c r="W43" s="30">
        <f>T83-T43</f>
        <v>-3.1791845506494809</v>
      </c>
    </row>
    <row r="44" spans="1:23" x14ac:dyDescent="0.25">
      <c r="A44" s="129">
        <v>2</v>
      </c>
      <c r="B44" s="130" t="s">
        <v>17</v>
      </c>
      <c r="C44" s="1">
        <v>0.56497175141242939</v>
      </c>
      <c r="D44" s="1">
        <v>80.534188152181315</v>
      </c>
      <c r="E44" s="1">
        <v>76.499341733055843</v>
      </c>
      <c r="F44" s="117">
        <v>80.05266622778143</v>
      </c>
      <c r="G44" s="117">
        <v>89.8</v>
      </c>
      <c r="H44" s="117">
        <v>50.8</v>
      </c>
      <c r="I44" s="1">
        <v>71.524966261808373</v>
      </c>
      <c r="J44" s="168"/>
      <c r="K44" s="126">
        <v>10</v>
      </c>
      <c r="L44" s="126">
        <v>20</v>
      </c>
      <c r="M44" s="126">
        <v>20</v>
      </c>
      <c r="N44" s="126">
        <v>10</v>
      </c>
      <c r="O44" s="126">
        <v>10</v>
      </c>
      <c r="P44" s="126">
        <v>10</v>
      </c>
      <c r="Q44" s="126">
        <v>10</v>
      </c>
      <c r="R44" s="131">
        <v>0</v>
      </c>
      <c r="S44" s="127">
        <f t="shared" si="8"/>
        <v>90</v>
      </c>
      <c r="T44" s="14">
        <f t="shared" si="9"/>
        <v>67.423296001275176</v>
      </c>
      <c r="U44" s="19">
        <f t="shared" si="10"/>
        <v>23</v>
      </c>
      <c r="V44" s="128"/>
      <c r="W44" s="30">
        <f t="shared" ref="W44:W70" si="11">T84-T44</f>
        <v>-7.6997197345133799</v>
      </c>
    </row>
    <row r="45" spans="1:23" x14ac:dyDescent="0.25">
      <c r="A45" s="129">
        <v>3</v>
      </c>
      <c r="B45" s="130" t="s">
        <v>18</v>
      </c>
      <c r="C45" s="1">
        <v>3.7735849056603774</v>
      </c>
      <c r="D45" s="1">
        <v>93.234446959165112</v>
      </c>
      <c r="E45" s="1">
        <v>86.540830175084807</v>
      </c>
      <c r="F45" s="117">
        <v>85.976789168278529</v>
      </c>
      <c r="G45" s="117">
        <v>99.3</v>
      </c>
      <c r="H45" s="117">
        <v>96.5</v>
      </c>
      <c r="I45" s="1">
        <v>74.350649350649348</v>
      </c>
      <c r="J45" s="169">
        <v>3.2357737533258955</v>
      </c>
      <c r="K45" s="126">
        <v>10</v>
      </c>
      <c r="L45" s="126">
        <v>20</v>
      </c>
      <c r="M45" s="126">
        <v>20</v>
      </c>
      <c r="N45" s="126">
        <v>10</v>
      </c>
      <c r="O45" s="126">
        <v>10</v>
      </c>
      <c r="P45" s="126">
        <v>10</v>
      </c>
      <c r="Q45" s="126">
        <v>10</v>
      </c>
      <c r="R45" s="126">
        <v>10</v>
      </c>
      <c r="S45" s="127">
        <f t="shared" si="8"/>
        <v>100</v>
      </c>
      <c r="T45" s="14">
        <f t="shared" si="9"/>
        <v>72.268735144641397</v>
      </c>
      <c r="U45" s="19">
        <f t="shared" si="10"/>
        <v>13</v>
      </c>
      <c r="V45" s="128"/>
      <c r="W45" s="30">
        <f t="shared" si="11"/>
        <v>-1.9467989139738933</v>
      </c>
    </row>
    <row r="46" spans="1:23" x14ac:dyDescent="0.25">
      <c r="A46" s="129">
        <v>4</v>
      </c>
      <c r="B46" s="130" t="s">
        <v>19</v>
      </c>
      <c r="C46" s="1">
        <v>25</v>
      </c>
      <c r="D46" s="1">
        <v>90.481229110470494</v>
      </c>
      <c r="E46" s="1">
        <v>99.279943742144113</v>
      </c>
      <c r="F46" s="117">
        <v>76.103923132956396</v>
      </c>
      <c r="G46" s="117">
        <v>97.9</v>
      </c>
      <c r="H46" s="117">
        <v>99.2</v>
      </c>
      <c r="I46" s="1">
        <v>96.81978798586573</v>
      </c>
      <c r="J46" s="169">
        <v>15.439317319848294</v>
      </c>
      <c r="K46" s="126">
        <v>10</v>
      </c>
      <c r="L46" s="126">
        <v>20</v>
      </c>
      <c r="M46" s="126">
        <v>20</v>
      </c>
      <c r="N46" s="126">
        <v>10</v>
      </c>
      <c r="O46" s="126">
        <v>10</v>
      </c>
      <c r="P46" s="126">
        <v>10</v>
      </c>
      <c r="Q46" s="126">
        <v>10</v>
      </c>
      <c r="R46" s="126">
        <v>10</v>
      </c>
      <c r="S46" s="127">
        <f t="shared" si="8"/>
        <v>100</v>
      </c>
      <c r="T46" s="14">
        <f t="shared" si="9"/>
        <v>78.998537414389958</v>
      </c>
      <c r="U46" s="19">
        <f t="shared" si="10"/>
        <v>4</v>
      </c>
      <c r="V46" s="128"/>
      <c r="W46" s="30">
        <f t="shared" si="11"/>
        <v>-0.41187989409934289</v>
      </c>
    </row>
    <row r="47" spans="1:23" x14ac:dyDescent="0.25">
      <c r="A47" s="129">
        <v>5</v>
      </c>
      <c r="B47" s="130" t="s">
        <v>16</v>
      </c>
      <c r="C47" s="1">
        <v>14.209591474245114</v>
      </c>
      <c r="D47" s="1">
        <v>91.767942751929809</v>
      </c>
      <c r="E47" s="1">
        <v>97.555668469280761</v>
      </c>
      <c r="F47" s="117">
        <v>88.45985507951174</v>
      </c>
      <c r="G47" s="117">
        <v>92.5</v>
      </c>
      <c r="H47" s="117">
        <v>97.6</v>
      </c>
      <c r="I47" s="115">
        <v>86.628462273161418</v>
      </c>
      <c r="J47" s="169">
        <v>1.9312074912684767</v>
      </c>
      <c r="K47" s="126">
        <v>10</v>
      </c>
      <c r="L47" s="126">
        <v>20</v>
      </c>
      <c r="M47" s="126">
        <v>20</v>
      </c>
      <c r="N47" s="126">
        <v>10</v>
      </c>
      <c r="O47" s="126">
        <v>10</v>
      </c>
      <c r="P47" s="126">
        <v>10</v>
      </c>
      <c r="Q47" s="126">
        <v>10</v>
      </c>
      <c r="R47" s="126">
        <v>10</v>
      </c>
      <c r="S47" s="127">
        <f t="shared" si="8"/>
        <v>100</v>
      </c>
      <c r="T47" s="14">
        <f t="shared" si="9"/>
        <v>75.997633876060789</v>
      </c>
      <c r="U47" s="19">
        <f t="shared" si="10"/>
        <v>8</v>
      </c>
      <c r="V47" s="128"/>
      <c r="W47" s="30">
        <f t="shared" si="11"/>
        <v>-3.3634250659400635</v>
      </c>
    </row>
    <row r="48" spans="1:23" x14ac:dyDescent="0.25">
      <c r="A48" s="129">
        <v>6</v>
      </c>
      <c r="B48" s="130" t="s">
        <v>20</v>
      </c>
      <c r="C48" s="1">
        <v>17.931034482758619</v>
      </c>
      <c r="D48" s="1">
        <v>82.448298778978085</v>
      </c>
      <c r="E48" s="1">
        <v>84.465660598579575</v>
      </c>
      <c r="F48" s="117">
        <v>74.698795180722882</v>
      </c>
      <c r="G48" s="117">
        <v>97.1</v>
      </c>
      <c r="H48" s="117">
        <v>94.1</v>
      </c>
      <c r="I48" s="1">
        <v>71.228615863141528</v>
      </c>
      <c r="J48" s="169">
        <v>2.8735632183908044</v>
      </c>
      <c r="K48" s="126">
        <v>10</v>
      </c>
      <c r="L48" s="126">
        <v>20</v>
      </c>
      <c r="M48" s="126">
        <v>20</v>
      </c>
      <c r="N48" s="126">
        <v>10</v>
      </c>
      <c r="O48" s="126">
        <v>10</v>
      </c>
      <c r="P48" s="126">
        <v>10</v>
      </c>
      <c r="Q48" s="126">
        <v>10</v>
      </c>
      <c r="R48" s="126">
        <v>10</v>
      </c>
      <c r="S48" s="127">
        <f t="shared" si="8"/>
        <v>100</v>
      </c>
      <c r="T48" s="14">
        <f t="shared" si="9"/>
        <v>69.175992750012909</v>
      </c>
      <c r="U48" s="19">
        <f t="shared" si="10"/>
        <v>20</v>
      </c>
      <c r="V48" s="128"/>
      <c r="W48" s="30">
        <f t="shared" si="11"/>
        <v>-2.8693844887778823</v>
      </c>
    </row>
    <row r="49" spans="1:23" x14ac:dyDescent="0.25">
      <c r="A49" s="129">
        <v>7</v>
      </c>
      <c r="B49" s="130" t="s">
        <v>21</v>
      </c>
      <c r="C49" s="1">
        <v>21.518987341772153</v>
      </c>
      <c r="D49" s="1">
        <v>93.029551220496415</v>
      </c>
      <c r="E49" s="1">
        <v>85.502842149939241</v>
      </c>
      <c r="F49" s="117">
        <v>90.603927013090043</v>
      </c>
      <c r="G49" s="117">
        <v>91.4</v>
      </c>
      <c r="H49" s="117">
        <v>97.9</v>
      </c>
      <c r="I49" s="1">
        <v>88.118811881188122</v>
      </c>
      <c r="J49" s="169">
        <v>2.2791293213828423</v>
      </c>
      <c r="K49" s="126">
        <v>10</v>
      </c>
      <c r="L49" s="126">
        <v>20</v>
      </c>
      <c r="M49" s="126">
        <v>20</v>
      </c>
      <c r="N49" s="126">
        <v>10</v>
      </c>
      <c r="O49" s="126">
        <v>10</v>
      </c>
      <c r="P49" s="126">
        <v>10</v>
      </c>
      <c r="Q49" s="126">
        <v>10</v>
      </c>
      <c r="R49" s="126">
        <v>10</v>
      </c>
      <c r="S49" s="127">
        <f t="shared" si="8"/>
        <v>100</v>
      </c>
      <c r="T49" s="14">
        <f t="shared" si="9"/>
        <v>74.88856422983045</v>
      </c>
      <c r="U49" s="19">
        <f t="shared" si="10"/>
        <v>12</v>
      </c>
      <c r="V49" s="128"/>
      <c r="W49" s="30">
        <f t="shared" si="11"/>
        <v>-2.0507595374161269</v>
      </c>
    </row>
    <row r="50" spans="1:23" x14ac:dyDescent="0.25">
      <c r="A50" s="129">
        <v>8</v>
      </c>
      <c r="B50" s="130" t="s">
        <v>22</v>
      </c>
      <c r="C50" s="1">
        <v>8.4745762711864412</v>
      </c>
      <c r="D50" s="1">
        <v>83.287525058837758</v>
      </c>
      <c r="E50" s="1">
        <v>75.986450271796798</v>
      </c>
      <c r="F50" s="117">
        <v>100</v>
      </c>
      <c r="G50" s="117">
        <v>92.7</v>
      </c>
      <c r="H50" s="117">
        <v>88.2</v>
      </c>
      <c r="I50" s="1">
        <v>55.469613259668506</v>
      </c>
      <c r="J50" s="169">
        <v>0.49140049140049141</v>
      </c>
      <c r="K50" s="126">
        <v>10</v>
      </c>
      <c r="L50" s="126">
        <v>20</v>
      </c>
      <c r="M50" s="126">
        <v>20</v>
      </c>
      <c r="N50" s="126">
        <v>10</v>
      </c>
      <c r="O50" s="126">
        <v>10</v>
      </c>
      <c r="P50" s="126">
        <v>10</v>
      </c>
      <c r="Q50" s="126">
        <v>10</v>
      </c>
      <c r="R50" s="126">
        <v>10</v>
      </c>
      <c r="S50" s="127">
        <f t="shared" si="8"/>
        <v>100</v>
      </c>
      <c r="T50" s="14">
        <f t="shared" si="9"/>
        <v>66.388354068352456</v>
      </c>
      <c r="U50" s="19">
        <f t="shared" si="10"/>
        <v>26</v>
      </c>
      <c r="V50" s="128"/>
      <c r="W50" s="30">
        <f t="shared" si="11"/>
        <v>-2.9878340979702358</v>
      </c>
    </row>
    <row r="51" spans="1:23" x14ac:dyDescent="0.25">
      <c r="A51" s="129">
        <v>9</v>
      </c>
      <c r="B51" s="130" t="s">
        <v>23</v>
      </c>
      <c r="C51" s="1">
        <v>16.182572614107883</v>
      </c>
      <c r="D51" s="1">
        <v>89.659451995648794</v>
      </c>
      <c r="E51" s="1">
        <v>72.693903334698135</v>
      </c>
      <c r="F51" s="117">
        <v>99.643874643874639</v>
      </c>
      <c r="G51" s="117">
        <v>93.5</v>
      </c>
      <c r="H51" s="117">
        <v>97.5</v>
      </c>
      <c r="I51" s="115">
        <v>80.565371024734986</v>
      </c>
      <c r="J51" s="169">
        <v>3.5457572626019065</v>
      </c>
      <c r="K51" s="126">
        <v>10</v>
      </c>
      <c r="L51" s="126">
        <v>20</v>
      </c>
      <c r="M51" s="126">
        <v>20</v>
      </c>
      <c r="N51" s="126">
        <v>10</v>
      </c>
      <c r="O51" s="126">
        <v>10</v>
      </c>
      <c r="P51" s="126">
        <v>10</v>
      </c>
      <c r="Q51" s="126">
        <v>10</v>
      </c>
      <c r="R51" s="126">
        <v>10</v>
      </c>
      <c r="S51" s="127">
        <f t="shared" si="8"/>
        <v>100</v>
      </c>
      <c r="T51" s="14">
        <f t="shared" si="9"/>
        <v>71.564428620601319</v>
      </c>
      <c r="U51" s="19">
        <f t="shared" si="10"/>
        <v>14</v>
      </c>
      <c r="V51" s="128"/>
      <c r="W51" s="30">
        <f t="shared" si="11"/>
        <v>-2.3261683568570817</v>
      </c>
    </row>
    <row r="52" spans="1:23" x14ac:dyDescent="0.25">
      <c r="A52" s="129">
        <v>10</v>
      </c>
      <c r="B52" s="130" t="s">
        <v>24</v>
      </c>
      <c r="C52" s="1">
        <v>27.393617021276594</v>
      </c>
      <c r="D52" s="1">
        <v>91.286543483316976</v>
      </c>
      <c r="E52" s="1">
        <v>95.805578437003078</v>
      </c>
      <c r="F52" s="117">
        <v>100</v>
      </c>
      <c r="G52" s="117">
        <v>96.8</v>
      </c>
      <c r="H52" s="117">
        <v>97.8</v>
      </c>
      <c r="I52" s="1">
        <v>79.192546583850927</v>
      </c>
      <c r="J52" s="169">
        <v>1.7099028572334121</v>
      </c>
      <c r="K52" s="126">
        <v>10</v>
      </c>
      <c r="L52" s="126">
        <v>20</v>
      </c>
      <c r="M52" s="126">
        <v>20</v>
      </c>
      <c r="N52" s="126">
        <v>10</v>
      </c>
      <c r="O52" s="126">
        <v>10</v>
      </c>
      <c r="P52" s="126">
        <v>10</v>
      </c>
      <c r="Q52" s="126">
        <v>10</v>
      </c>
      <c r="R52" s="126">
        <v>10</v>
      </c>
      <c r="S52" s="127">
        <f t="shared" si="8"/>
        <v>100</v>
      </c>
      <c r="T52" s="14">
        <f t="shared" si="9"/>
        <v>77.708031030300091</v>
      </c>
      <c r="U52" s="19">
        <f t="shared" si="10"/>
        <v>5</v>
      </c>
      <c r="V52" s="128"/>
      <c r="W52" s="30">
        <f t="shared" si="11"/>
        <v>-3.837987918256232</v>
      </c>
    </row>
    <row r="53" spans="1:23" x14ac:dyDescent="0.25">
      <c r="A53" s="129">
        <v>11</v>
      </c>
      <c r="B53" s="130" t="s">
        <v>54</v>
      </c>
      <c r="C53" s="1">
        <v>8.536585365853659</v>
      </c>
      <c r="D53" s="1">
        <v>87.642569191153598</v>
      </c>
      <c r="E53" s="1">
        <v>78.053594913925565</v>
      </c>
      <c r="F53" s="117">
        <v>93.616249546608628</v>
      </c>
      <c r="G53" s="117">
        <v>86.8</v>
      </c>
      <c r="H53" s="117">
        <v>88.1</v>
      </c>
      <c r="I53" s="1">
        <v>93.333333333333329</v>
      </c>
      <c r="J53" s="169">
        <v>0.20839535576064305</v>
      </c>
      <c r="K53" s="126">
        <v>10</v>
      </c>
      <c r="L53" s="126">
        <v>20</v>
      </c>
      <c r="M53" s="126">
        <v>20</v>
      </c>
      <c r="N53" s="126">
        <v>10</v>
      </c>
      <c r="O53" s="126">
        <v>10</v>
      </c>
      <c r="P53" s="126">
        <v>10</v>
      </c>
      <c r="Q53" s="126">
        <v>10</v>
      </c>
      <c r="R53" s="126">
        <v>10</v>
      </c>
      <c r="S53" s="127">
        <f t="shared" si="8"/>
        <v>100</v>
      </c>
      <c r="T53" s="14">
        <f t="shared" si="9"/>
        <v>70.19868918117146</v>
      </c>
      <c r="U53" s="19">
        <f t="shared" si="10"/>
        <v>17</v>
      </c>
      <c r="V53" s="128"/>
      <c r="W53" s="30">
        <f t="shared" si="11"/>
        <v>-3.4150501241082907</v>
      </c>
    </row>
    <row r="54" spans="1:23" x14ac:dyDescent="0.25">
      <c r="A54" s="129">
        <v>12</v>
      </c>
      <c r="B54" s="130" t="s">
        <v>25</v>
      </c>
      <c r="C54" s="1">
        <v>6.2814070351758806</v>
      </c>
      <c r="D54" s="1">
        <v>87.706649372163028</v>
      </c>
      <c r="E54" s="1">
        <v>80.147841127169798</v>
      </c>
      <c r="F54" s="117">
        <v>98.619725161133402</v>
      </c>
      <c r="G54" s="117">
        <v>94.3</v>
      </c>
      <c r="H54" s="117">
        <v>89.1</v>
      </c>
      <c r="I54" s="1">
        <v>79.503105590062106</v>
      </c>
      <c r="J54" s="169">
        <v>2.0179440389294401</v>
      </c>
      <c r="K54" s="126">
        <v>10</v>
      </c>
      <c r="L54" s="126">
        <v>20</v>
      </c>
      <c r="M54" s="126">
        <v>20</v>
      </c>
      <c r="N54" s="126">
        <v>10</v>
      </c>
      <c r="O54" s="126">
        <v>10</v>
      </c>
      <c r="P54" s="126">
        <v>10</v>
      </c>
      <c r="Q54" s="126">
        <v>10</v>
      </c>
      <c r="R54" s="126">
        <v>10</v>
      </c>
      <c r="S54" s="127">
        <f t="shared" si="8"/>
        <v>100</v>
      </c>
      <c r="T54" s="14">
        <f t="shared" si="9"/>
        <v>70.553116282396644</v>
      </c>
      <c r="U54" s="19">
        <f t="shared" si="10"/>
        <v>16</v>
      </c>
      <c r="V54" s="128"/>
      <c r="W54" s="30">
        <f t="shared" si="11"/>
        <v>-2.997813193519363</v>
      </c>
    </row>
    <row r="55" spans="1:23" ht="15.75" customHeight="1" x14ac:dyDescent="0.25">
      <c r="A55" s="129">
        <v>13</v>
      </c>
      <c r="B55" s="130" t="s">
        <v>0</v>
      </c>
      <c r="C55" s="1">
        <v>18.978102189781023</v>
      </c>
      <c r="D55" s="1">
        <v>88.423511622046021</v>
      </c>
      <c r="E55" s="1">
        <v>81.973487508415801</v>
      </c>
      <c r="F55" s="117">
        <v>73.677360946075936</v>
      </c>
      <c r="G55" s="117">
        <v>89.2</v>
      </c>
      <c r="H55" s="117">
        <v>93.3</v>
      </c>
      <c r="I55" s="115">
        <v>77.215189873417728</v>
      </c>
      <c r="J55" s="169">
        <v>1.9206145966709349</v>
      </c>
      <c r="K55" s="126">
        <v>10</v>
      </c>
      <c r="L55" s="126">
        <v>20</v>
      </c>
      <c r="M55" s="126">
        <v>20</v>
      </c>
      <c r="N55" s="126">
        <v>10</v>
      </c>
      <c r="O55" s="126">
        <v>10</v>
      </c>
      <c r="P55" s="126">
        <v>10</v>
      </c>
      <c r="Q55" s="126">
        <v>10</v>
      </c>
      <c r="R55" s="126">
        <v>10</v>
      </c>
      <c r="S55" s="127">
        <f t="shared" si="8"/>
        <v>100</v>
      </c>
      <c r="T55" s="14">
        <f t="shared" si="9"/>
        <v>69.508526586686926</v>
      </c>
      <c r="U55" s="19">
        <f t="shared" si="10"/>
        <v>19</v>
      </c>
      <c r="V55" s="128"/>
      <c r="W55" s="30">
        <f t="shared" si="11"/>
        <v>-2.5446520033391238</v>
      </c>
    </row>
    <row r="56" spans="1:23" x14ac:dyDescent="0.25">
      <c r="A56" s="129">
        <v>14</v>
      </c>
      <c r="B56" s="130" t="s">
        <v>1</v>
      </c>
      <c r="C56" s="1">
        <v>11.363636363636363</v>
      </c>
      <c r="D56" s="1">
        <v>68.693979402780798</v>
      </c>
      <c r="E56" s="1">
        <v>73.605872069791261</v>
      </c>
      <c r="F56" s="117">
        <v>86.268719679392532</v>
      </c>
      <c r="G56" s="117">
        <v>96.2</v>
      </c>
      <c r="H56" s="117">
        <v>78.3</v>
      </c>
      <c r="I56" s="1">
        <v>54.077253218884117</v>
      </c>
      <c r="J56" s="169">
        <v>2.002164502164502</v>
      </c>
      <c r="K56" s="126">
        <v>10</v>
      </c>
      <c r="L56" s="126">
        <v>20</v>
      </c>
      <c r="M56" s="126">
        <v>20</v>
      </c>
      <c r="N56" s="126">
        <v>10</v>
      </c>
      <c r="O56" s="126">
        <v>10</v>
      </c>
      <c r="P56" s="126">
        <v>10</v>
      </c>
      <c r="Q56" s="126">
        <v>10</v>
      </c>
      <c r="R56" s="126">
        <v>10</v>
      </c>
      <c r="S56" s="127">
        <f t="shared" si="8"/>
        <v>100</v>
      </c>
      <c r="T56" s="14">
        <f t="shared" si="9"/>
        <v>61.281147670922152</v>
      </c>
      <c r="U56" s="19">
        <f t="shared" si="10"/>
        <v>28</v>
      </c>
      <c r="V56" s="128"/>
      <c r="W56" s="30">
        <f t="shared" si="11"/>
        <v>-3.6646805453056004</v>
      </c>
    </row>
    <row r="57" spans="1:23" x14ac:dyDescent="0.25">
      <c r="A57" s="129">
        <v>15</v>
      </c>
      <c r="B57" s="130" t="s">
        <v>2</v>
      </c>
      <c r="C57" s="1">
        <v>12.76595744680851</v>
      </c>
      <c r="D57" s="1">
        <v>91.475775448042981</v>
      </c>
      <c r="E57" s="1">
        <v>85.508645370358622</v>
      </c>
      <c r="F57" s="117">
        <v>84.354600968624965</v>
      </c>
      <c r="G57" s="117">
        <v>95.5</v>
      </c>
      <c r="H57" s="117">
        <v>79.8</v>
      </c>
      <c r="I57" s="1">
        <v>50.844277673545967</v>
      </c>
      <c r="J57" s="169">
        <v>1.5300546448087433</v>
      </c>
      <c r="K57" s="126">
        <v>10</v>
      </c>
      <c r="L57" s="126">
        <v>20</v>
      </c>
      <c r="M57" s="126">
        <v>20</v>
      </c>
      <c r="N57" s="126">
        <v>10</v>
      </c>
      <c r="O57" s="126">
        <v>10</v>
      </c>
      <c r="P57" s="126">
        <v>10</v>
      </c>
      <c r="Q57" s="126">
        <v>10</v>
      </c>
      <c r="R57" s="126">
        <v>10</v>
      </c>
      <c r="S57" s="127">
        <f t="shared" si="8"/>
        <v>100</v>
      </c>
      <c r="T57" s="14">
        <f t="shared" si="9"/>
        <v>67.876373237059141</v>
      </c>
      <c r="U57" s="19">
        <f t="shared" si="10"/>
        <v>22</v>
      </c>
      <c r="V57" s="128"/>
      <c r="W57" s="30">
        <f t="shared" si="11"/>
        <v>-2.1848584444736048</v>
      </c>
    </row>
    <row r="58" spans="1:23" x14ac:dyDescent="0.25">
      <c r="A58" s="129">
        <v>16</v>
      </c>
      <c r="B58" s="130" t="s">
        <v>3</v>
      </c>
      <c r="C58" s="1">
        <v>25</v>
      </c>
      <c r="D58" s="1">
        <v>94.920735573874452</v>
      </c>
      <c r="E58" s="1">
        <v>88.682028843662735</v>
      </c>
      <c r="F58" s="117">
        <v>100</v>
      </c>
      <c r="G58" s="117">
        <v>99</v>
      </c>
      <c r="H58" s="117">
        <v>100</v>
      </c>
      <c r="I58" s="1">
        <v>76.018099547511312</v>
      </c>
      <c r="J58" s="169">
        <v>4.0816326530612246</v>
      </c>
      <c r="K58" s="126">
        <v>10</v>
      </c>
      <c r="L58" s="126">
        <v>20</v>
      </c>
      <c r="M58" s="126">
        <v>20</v>
      </c>
      <c r="N58" s="126">
        <v>10</v>
      </c>
      <c r="O58" s="126">
        <v>10</v>
      </c>
      <c r="P58" s="126">
        <v>10</v>
      </c>
      <c r="Q58" s="126">
        <v>10</v>
      </c>
      <c r="R58" s="126">
        <v>10</v>
      </c>
      <c r="S58" s="127">
        <f t="shared" si="8"/>
        <v>100</v>
      </c>
      <c r="T58" s="14">
        <f t="shared" si="9"/>
        <v>77.130526103564705</v>
      </c>
      <c r="U58" s="19">
        <f t="shared" si="10"/>
        <v>6</v>
      </c>
      <c r="V58" s="128"/>
      <c r="W58" s="30">
        <f t="shared" si="11"/>
        <v>-2.9470292986840292</v>
      </c>
    </row>
    <row r="59" spans="1:23" x14ac:dyDescent="0.25">
      <c r="A59" s="129">
        <v>17</v>
      </c>
      <c r="B59" s="130" t="s">
        <v>4</v>
      </c>
      <c r="C59" s="1">
        <v>7.3619631901840492</v>
      </c>
      <c r="D59" s="1">
        <v>87.038755161532336</v>
      </c>
      <c r="E59" s="1">
        <v>84.9288259008094</v>
      </c>
      <c r="F59" s="117">
        <v>100</v>
      </c>
      <c r="G59" s="117">
        <v>98</v>
      </c>
      <c r="H59" s="117">
        <v>86.3</v>
      </c>
      <c r="I59" s="115">
        <v>70.637583892617457</v>
      </c>
      <c r="J59" s="169">
        <v>0.39747939893359185</v>
      </c>
      <c r="K59" s="126">
        <v>10</v>
      </c>
      <c r="L59" s="126">
        <v>20</v>
      </c>
      <c r="M59" s="126">
        <v>20</v>
      </c>
      <c r="N59" s="126">
        <v>10</v>
      </c>
      <c r="O59" s="126">
        <v>10</v>
      </c>
      <c r="P59" s="126">
        <v>10</v>
      </c>
      <c r="Q59" s="126">
        <v>10</v>
      </c>
      <c r="R59" s="126">
        <v>10</v>
      </c>
      <c r="S59" s="127">
        <f t="shared" si="8"/>
        <v>100</v>
      </c>
      <c r="T59" s="14">
        <f t="shared" si="9"/>
        <v>70.663218860641848</v>
      </c>
      <c r="U59" s="19">
        <f t="shared" si="10"/>
        <v>15</v>
      </c>
      <c r="V59" s="128"/>
      <c r="W59" s="30">
        <f t="shared" si="11"/>
        <v>-2.5617776076519618</v>
      </c>
    </row>
    <row r="60" spans="1:23" x14ac:dyDescent="0.25">
      <c r="A60" s="129">
        <v>18</v>
      </c>
      <c r="B60" s="130" t="s">
        <v>5</v>
      </c>
      <c r="C60" s="1">
        <v>19.047619047619047</v>
      </c>
      <c r="D60" s="1">
        <v>95.198020607816645</v>
      </c>
      <c r="E60" s="1">
        <v>75.532322441485164</v>
      </c>
      <c r="F60" s="117">
        <v>79.439715725973059</v>
      </c>
      <c r="G60" s="117">
        <v>90.2</v>
      </c>
      <c r="H60" s="117">
        <v>94.3</v>
      </c>
      <c r="I60" s="162"/>
      <c r="J60" s="169">
        <v>2.2448979591836737</v>
      </c>
      <c r="K60" s="126">
        <v>10</v>
      </c>
      <c r="L60" s="126">
        <v>20</v>
      </c>
      <c r="M60" s="126">
        <v>20</v>
      </c>
      <c r="N60" s="126">
        <v>10</v>
      </c>
      <c r="O60" s="126">
        <v>10</v>
      </c>
      <c r="P60" s="126">
        <v>10</v>
      </c>
      <c r="Q60" s="131">
        <v>0</v>
      </c>
      <c r="R60" s="126">
        <v>10</v>
      </c>
      <c r="S60" s="127">
        <f t="shared" si="8"/>
        <v>90</v>
      </c>
      <c r="T60" s="14">
        <f t="shared" si="9"/>
        <v>69.632546536819945</v>
      </c>
      <c r="U60" s="19">
        <f t="shared" si="10"/>
        <v>18</v>
      </c>
      <c r="V60" s="128"/>
      <c r="W60" s="30">
        <f t="shared" si="11"/>
        <v>0.85901377825879877</v>
      </c>
    </row>
    <row r="61" spans="1:23" x14ac:dyDescent="0.25">
      <c r="A61" s="129">
        <v>19</v>
      </c>
      <c r="B61" s="130" t="s">
        <v>6</v>
      </c>
      <c r="C61" s="1">
        <v>22.471910112359552</v>
      </c>
      <c r="D61" s="1">
        <v>98.282185091205051</v>
      </c>
      <c r="E61" s="1">
        <v>97.043600757564946</v>
      </c>
      <c r="F61" s="117">
        <v>90.936839633716843</v>
      </c>
      <c r="G61" s="117">
        <v>97.3</v>
      </c>
      <c r="H61" s="117">
        <v>99.6</v>
      </c>
      <c r="I61" s="1">
        <v>93.36569579288026</v>
      </c>
      <c r="J61" s="169">
        <v>6.3206156869166534</v>
      </c>
      <c r="K61" s="126">
        <v>10</v>
      </c>
      <c r="L61" s="126">
        <v>20</v>
      </c>
      <c r="M61" s="126">
        <v>20</v>
      </c>
      <c r="N61" s="126">
        <v>10</v>
      </c>
      <c r="O61" s="126">
        <v>10</v>
      </c>
      <c r="P61" s="126">
        <v>10</v>
      </c>
      <c r="Q61" s="126">
        <v>10</v>
      </c>
      <c r="R61" s="126">
        <v>10</v>
      </c>
      <c r="S61" s="127">
        <f t="shared" si="8"/>
        <v>100</v>
      </c>
      <c r="T61" s="14">
        <f t="shared" si="9"/>
        <v>80.064663292341336</v>
      </c>
      <c r="U61" s="19">
        <f t="shared" si="10"/>
        <v>2</v>
      </c>
      <c r="V61" s="128"/>
      <c r="W61" s="30">
        <f t="shared" si="11"/>
        <v>-2.2995484157059423</v>
      </c>
    </row>
    <row r="62" spans="1:23" x14ac:dyDescent="0.25">
      <c r="A62" s="129">
        <v>20</v>
      </c>
      <c r="B62" s="130" t="s">
        <v>7</v>
      </c>
      <c r="C62" s="1">
        <v>22.5</v>
      </c>
      <c r="D62" s="1">
        <v>96.070186617041458</v>
      </c>
      <c r="E62" s="1">
        <v>81.407167164461086</v>
      </c>
      <c r="F62" s="117">
        <v>99.471721566190183</v>
      </c>
      <c r="G62" s="117">
        <v>92.9</v>
      </c>
      <c r="H62" s="117">
        <v>98.6</v>
      </c>
      <c r="I62" s="1">
        <v>83.618233618233617</v>
      </c>
      <c r="J62" s="169">
        <v>4.609682649988418</v>
      </c>
      <c r="K62" s="126">
        <v>10</v>
      </c>
      <c r="L62" s="126">
        <v>20</v>
      </c>
      <c r="M62" s="126">
        <v>20</v>
      </c>
      <c r="N62" s="126">
        <v>10</v>
      </c>
      <c r="O62" s="126">
        <v>10</v>
      </c>
      <c r="P62" s="126">
        <v>10</v>
      </c>
      <c r="Q62" s="126">
        <v>10</v>
      </c>
      <c r="R62" s="126">
        <v>10</v>
      </c>
      <c r="S62" s="127">
        <f t="shared" si="8"/>
        <v>100</v>
      </c>
      <c r="T62" s="14">
        <f t="shared" si="9"/>
        <v>75.665434539741739</v>
      </c>
      <c r="U62" s="19">
        <f t="shared" si="10"/>
        <v>9</v>
      </c>
      <c r="V62" s="128"/>
      <c r="W62" s="30">
        <f t="shared" si="11"/>
        <v>-2.297112355853784</v>
      </c>
    </row>
    <row r="63" spans="1:23" x14ac:dyDescent="0.25">
      <c r="A63" s="129">
        <v>21</v>
      </c>
      <c r="B63" s="130" t="s">
        <v>8</v>
      </c>
      <c r="C63" s="1">
        <v>8.1818181818181817</v>
      </c>
      <c r="D63" s="1">
        <v>78.432629795881937</v>
      </c>
      <c r="E63" s="1">
        <v>68.58633881395275</v>
      </c>
      <c r="F63" s="117">
        <v>100</v>
      </c>
      <c r="G63" s="117">
        <v>96</v>
      </c>
      <c r="H63" s="117">
        <v>89.5</v>
      </c>
      <c r="I63" s="115">
        <v>81.365313653136525</v>
      </c>
      <c r="J63" s="169">
        <v>0.60249101666981875</v>
      </c>
      <c r="K63" s="126">
        <v>10</v>
      </c>
      <c r="L63" s="126">
        <v>20</v>
      </c>
      <c r="M63" s="126">
        <v>20</v>
      </c>
      <c r="N63" s="126">
        <v>10</v>
      </c>
      <c r="O63" s="126">
        <v>10</v>
      </c>
      <c r="P63" s="126">
        <v>10</v>
      </c>
      <c r="Q63" s="126">
        <v>10</v>
      </c>
      <c r="R63" s="126">
        <v>10</v>
      </c>
      <c r="S63" s="127">
        <f t="shared" si="8"/>
        <v>100</v>
      </c>
      <c r="T63" s="14">
        <f t="shared" si="9"/>
        <v>66.968756007129386</v>
      </c>
      <c r="U63" s="19">
        <f t="shared" si="10"/>
        <v>25</v>
      </c>
      <c r="V63" s="128"/>
      <c r="W63" s="30">
        <f t="shared" si="11"/>
        <v>-2.9451964772759283</v>
      </c>
    </row>
    <row r="64" spans="1:23" x14ac:dyDescent="0.25">
      <c r="A64" s="129">
        <v>22</v>
      </c>
      <c r="B64" s="130" t="s">
        <v>9</v>
      </c>
      <c r="C64" s="1">
        <v>6.5088757396449708</v>
      </c>
      <c r="D64" s="1">
        <v>78.867417166867142</v>
      </c>
      <c r="E64" s="1">
        <v>79.944722005103827</v>
      </c>
      <c r="F64" s="117">
        <v>96.52358992550549</v>
      </c>
      <c r="G64" s="117">
        <v>94.2</v>
      </c>
      <c r="H64" s="117">
        <v>93.4</v>
      </c>
      <c r="I64" s="1">
        <v>76.610644257703086</v>
      </c>
      <c r="J64" s="169">
        <v>2.6900046061722707</v>
      </c>
      <c r="K64" s="126">
        <v>10</v>
      </c>
      <c r="L64" s="126">
        <v>20</v>
      </c>
      <c r="M64" s="126">
        <v>20</v>
      </c>
      <c r="N64" s="126">
        <v>10</v>
      </c>
      <c r="O64" s="126">
        <v>10</v>
      </c>
      <c r="P64" s="126">
        <v>10</v>
      </c>
      <c r="Q64" s="126">
        <v>10</v>
      </c>
      <c r="R64" s="126">
        <v>10</v>
      </c>
      <c r="S64" s="127">
        <f t="shared" si="8"/>
        <v>100</v>
      </c>
      <c r="T64" s="14">
        <f t="shared" si="9"/>
        <v>68.755739287296777</v>
      </c>
      <c r="U64" s="19">
        <f t="shared" si="10"/>
        <v>21</v>
      </c>
      <c r="V64" s="128"/>
      <c r="W64" s="30">
        <f t="shared" si="11"/>
        <v>-2.239606401323968</v>
      </c>
    </row>
    <row r="65" spans="1:23" x14ac:dyDescent="0.25">
      <c r="A65" s="129">
        <v>23</v>
      </c>
      <c r="B65" s="130" t="s">
        <v>10</v>
      </c>
      <c r="C65" s="1">
        <v>1.3333333333333333</v>
      </c>
      <c r="D65" s="1">
        <v>72.835246630859757</v>
      </c>
      <c r="E65" s="1">
        <v>74.406313041955329</v>
      </c>
      <c r="F65" s="117">
        <v>100</v>
      </c>
      <c r="G65" s="117">
        <v>94.9</v>
      </c>
      <c r="H65" s="117">
        <v>75.2</v>
      </c>
      <c r="I65" s="1">
        <v>70.722433460076047</v>
      </c>
      <c r="J65" s="169">
        <v>0.32958768359582374</v>
      </c>
      <c r="K65" s="126">
        <v>10</v>
      </c>
      <c r="L65" s="126">
        <v>20</v>
      </c>
      <c r="M65" s="126">
        <v>20</v>
      </c>
      <c r="N65" s="126">
        <v>10</v>
      </c>
      <c r="O65" s="126">
        <v>10</v>
      </c>
      <c r="P65" s="126">
        <v>10</v>
      </c>
      <c r="Q65" s="126">
        <v>10</v>
      </c>
      <c r="R65" s="126">
        <v>10</v>
      </c>
      <c r="S65" s="127">
        <f t="shared" si="8"/>
        <v>100</v>
      </c>
      <c r="T65" s="14">
        <f t="shared" si="9"/>
        <v>63.696847382263542</v>
      </c>
      <c r="U65" s="19">
        <f t="shared" si="10"/>
        <v>27</v>
      </c>
      <c r="V65" s="128"/>
      <c r="W65" s="114">
        <f t="shared" si="11"/>
        <v>-2.656120684020479</v>
      </c>
    </row>
    <row r="66" spans="1:23" x14ac:dyDescent="0.25">
      <c r="A66" s="129">
        <v>24</v>
      </c>
      <c r="B66" s="130" t="s">
        <v>11</v>
      </c>
      <c r="C66" s="1">
        <v>9.3567251461988299</v>
      </c>
      <c r="D66" s="1">
        <v>96.995134353219655</v>
      </c>
      <c r="E66" s="1">
        <v>83.530401164360143</v>
      </c>
      <c r="F66" s="117">
        <v>95.948792740236584</v>
      </c>
      <c r="G66" s="117">
        <v>93.2</v>
      </c>
      <c r="H66" s="117">
        <v>94.5</v>
      </c>
      <c r="I66" s="1">
        <v>98.522167487684726</v>
      </c>
      <c r="J66" s="169">
        <v>3.8074398249452952</v>
      </c>
      <c r="K66" s="126">
        <v>10</v>
      </c>
      <c r="L66" s="126">
        <v>20</v>
      </c>
      <c r="M66" s="126">
        <v>20</v>
      </c>
      <c r="N66" s="126">
        <v>10</v>
      </c>
      <c r="O66" s="126">
        <v>10</v>
      </c>
      <c r="P66" s="126">
        <v>10</v>
      </c>
      <c r="Q66" s="126">
        <v>10</v>
      </c>
      <c r="R66" s="126">
        <v>10</v>
      </c>
      <c r="S66" s="127">
        <f t="shared" si="8"/>
        <v>100</v>
      </c>
      <c r="T66" s="14">
        <f t="shared" si="9"/>
        <v>75.6386196234225</v>
      </c>
      <c r="U66" s="19">
        <f t="shared" si="10"/>
        <v>10</v>
      </c>
      <c r="V66" s="128"/>
      <c r="W66" s="114">
        <f t="shared" si="11"/>
        <v>-2.2510175654706757</v>
      </c>
    </row>
    <row r="67" spans="1:23" x14ac:dyDescent="0.25">
      <c r="A67" s="129">
        <v>25</v>
      </c>
      <c r="B67" s="130" t="s">
        <v>12</v>
      </c>
      <c r="C67" s="1">
        <v>5.0359712230215825</v>
      </c>
      <c r="D67" s="1">
        <v>91.388160590241256</v>
      </c>
      <c r="E67" s="1">
        <v>69.912683332397464</v>
      </c>
      <c r="F67" s="117">
        <v>82.937216650638817</v>
      </c>
      <c r="G67" s="117">
        <v>98.3</v>
      </c>
      <c r="H67" s="117">
        <v>92.5</v>
      </c>
      <c r="I67" s="115">
        <v>67.916666666666671</v>
      </c>
      <c r="J67" s="169">
        <v>0.60036021612967783</v>
      </c>
      <c r="K67" s="126">
        <v>10</v>
      </c>
      <c r="L67" s="126">
        <v>20</v>
      </c>
      <c r="M67" s="126">
        <v>20</v>
      </c>
      <c r="N67" s="126">
        <v>10</v>
      </c>
      <c r="O67" s="126">
        <v>10</v>
      </c>
      <c r="P67" s="126">
        <v>10</v>
      </c>
      <c r="Q67" s="126">
        <v>10</v>
      </c>
      <c r="R67" s="126">
        <v>10</v>
      </c>
      <c r="S67" s="127">
        <f t="shared" si="8"/>
        <v>100</v>
      </c>
      <c r="T67" s="14">
        <f t="shared" si="9"/>
        <v>66.989190260173416</v>
      </c>
      <c r="U67" s="19">
        <f t="shared" si="10"/>
        <v>24</v>
      </c>
      <c r="V67" s="128"/>
      <c r="W67" s="114">
        <f t="shared" si="11"/>
        <v>-1.9470731940919848</v>
      </c>
    </row>
    <row r="68" spans="1:23" x14ac:dyDescent="0.25">
      <c r="A68" s="129">
        <v>26</v>
      </c>
      <c r="B68" s="130" t="s">
        <v>13</v>
      </c>
      <c r="C68" s="1">
        <v>47.15025906735751</v>
      </c>
      <c r="D68" s="1">
        <v>89.517186031787006</v>
      </c>
      <c r="E68" s="1">
        <v>95.410918209466061</v>
      </c>
      <c r="F68" s="117">
        <v>84.143222506393869</v>
      </c>
      <c r="G68" s="117">
        <v>96.9</v>
      </c>
      <c r="H68" s="117">
        <v>98.6</v>
      </c>
      <c r="I68" s="1">
        <v>96.831432192648919</v>
      </c>
      <c r="J68" s="169">
        <v>8.6473807662236108</v>
      </c>
      <c r="K68" s="126">
        <v>10</v>
      </c>
      <c r="L68" s="126">
        <v>20</v>
      </c>
      <c r="M68" s="126">
        <v>20</v>
      </c>
      <c r="N68" s="126">
        <v>10</v>
      </c>
      <c r="O68" s="126">
        <v>10</v>
      </c>
      <c r="P68" s="126">
        <v>10</v>
      </c>
      <c r="Q68" s="126">
        <v>10</v>
      </c>
      <c r="R68" s="126">
        <v>10</v>
      </c>
      <c r="S68" s="127">
        <f t="shared" si="8"/>
        <v>100</v>
      </c>
      <c r="T68" s="14">
        <f t="shared" si="9"/>
        <v>80.212850301513015</v>
      </c>
      <c r="U68" s="19">
        <f t="shared" si="10"/>
        <v>1</v>
      </c>
      <c r="V68" s="128"/>
      <c r="W68" s="114">
        <f t="shared" si="11"/>
        <v>-2.0845335337735946</v>
      </c>
    </row>
    <row r="69" spans="1:23" x14ac:dyDescent="0.25">
      <c r="A69" s="129">
        <v>27</v>
      </c>
      <c r="B69" s="130" t="s">
        <v>14</v>
      </c>
      <c r="C69" s="1">
        <v>42.408376963350783</v>
      </c>
      <c r="D69" s="1">
        <v>86.072826175572729</v>
      </c>
      <c r="E69" s="1">
        <v>97.924843917148266</v>
      </c>
      <c r="F69" s="117">
        <v>83.738699095927672</v>
      </c>
      <c r="G69" s="117">
        <v>96.4</v>
      </c>
      <c r="H69" s="117">
        <v>99.6</v>
      </c>
      <c r="I69" s="1">
        <v>92.36641221374046</v>
      </c>
      <c r="J69" s="169">
        <v>10.325884543761639</v>
      </c>
      <c r="K69" s="126">
        <v>10</v>
      </c>
      <c r="L69" s="126">
        <v>20</v>
      </c>
      <c r="M69" s="126">
        <v>20</v>
      </c>
      <c r="N69" s="126">
        <v>10</v>
      </c>
      <c r="O69" s="126">
        <v>10</v>
      </c>
      <c r="P69" s="126">
        <v>10</v>
      </c>
      <c r="Q69" s="126">
        <v>10</v>
      </c>
      <c r="R69" s="126">
        <v>10</v>
      </c>
      <c r="S69" s="127">
        <f t="shared" si="8"/>
        <v>100</v>
      </c>
      <c r="T69" s="14">
        <f t="shared" si="9"/>
        <v>79.28347130022226</v>
      </c>
      <c r="U69" s="19">
        <f t="shared" si="10"/>
        <v>3</v>
      </c>
      <c r="V69" s="128"/>
      <c r="W69" s="114">
        <f t="shared" si="11"/>
        <v>-1.5312553653942018</v>
      </c>
    </row>
    <row r="70" spans="1:23" s="16" customFormat="1" ht="15" customHeight="1" thickBot="1" x14ac:dyDescent="0.3">
      <c r="A70" s="22">
        <v>28</v>
      </c>
      <c r="B70" s="132" t="s">
        <v>15</v>
      </c>
      <c r="C70" s="116">
        <v>17.344173441734416</v>
      </c>
      <c r="D70" s="116">
        <v>94.427414294691431</v>
      </c>
      <c r="E70" s="116">
        <v>93.019561677194034</v>
      </c>
      <c r="F70" s="170">
        <v>89.707204956530433</v>
      </c>
      <c r="G70" s="170">
        <v>91.6</v>
      </c>
      <c r="H70" s="170">
        <v>98.6</v>
      </c>
      <c r="I70" s="116">
        <v>82.721088435374156</v>
      </c>
      <c r="J70" s="171">
        <v>6.9630845991094832</v>
      </c>
      <c r="K70" s="126">
        <v>10</v>
      </c>
      <c r="L70" s="126">
        <v>20</v>
      </c>
      <c r="M70" s="126">
        <v>20</v>
      </c>
      <c r="N70" s="126">
        <v>10</v>
      </c>
      <c r="O70" s="126">
        <v>10</v>
      </c>
      <c r="P70" s="126">
        <v>10</v>
      </c>
      <c r="Q70" s="126">
        <v>10</v>
      </c>
      <c r="R70" s="126">
        <v>10</v>
      </c>
      <c r="S70" s="127">
        <f t="shared" si="8"/>
        <v>100</v>
      </c>
      <c r="T70" s="172">
        <f t="shared" si="9"/>
        <v>76.182950337651945</v>
      </c>
      <c r="U70" s="24">
        <f t="shared" si="10"/>
        <v>7</v>
      </c>
      <c r="V70" s="128"/>
      <c r="W70" s="31">
        <f t="shared" si="11"/>
        <v>-2.2658830939650727</v>
      </c>
    </row>
    <row r="71" spans="1:23" s="16" customFormat="1" ht="15" customHeight="1" x14ac:dyDescent="0.25">
      <c r="A71" s="119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19"/>
    </row>
    <row r="72" spans="1:23" ht="15.75" thickBot="1" x14ac:dyDescent="0.3">
      <c r="A72" s="126"/>
      <c r="B72" s="5" t="s">
        <v>68</v>
      </c>
      <c r="C72" s="5"/>
      <c r="D72" s="5"/>
      <c r="E72" s="5"/>
      <c r="F72" s="5"/>
      <c r="G72" s="5"/>
      <c r="H72" s="5"/>
      <c r="I72" s="5"/>
      <c r="J72" s="5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19"/>
    </row>
    <row r="73" spans="1:23" ht="15.75" thickBot="1" x14ac:dyDescent="0.3">
      <c r="A73" s="126"/>
      <c r="B73" s="25" t="s">
        <v>28</v>
      </c>
      <c r="C73" s="1">
        <f t="shared" ref="C73:J73" si="12">AVERAGE(C43:C70)</f>
        <v>15.999193744936653</v>
      </c>
      <c r="D73" s="1">
        <f t="shared" si="12"/>
        <v>88.400003288802395</v>
      </c>
      <c r="E73" s="1">
        <f t="shared" si="12"/>
        <v>84.126418267746089</v>
      </c>
      <c r="F73" s="1">
        <f t="shared" si="12"/>
        <v>89.678545317186817</v>
      </c>
      <c r="G73" s="1">
        <f t="shared" si="12"/>
        <v>94.424999999999997</v>
      </c>
      <c r="H73" s="1">
        <f t="shared" si="12"/>
        <v>91.685714285714269</v>
      </c>
      <c r="I73" s="1">
        <f>AVERAGE(I43:I70)</f>
        <v>79.053442183154928</v>
      </c>
      <c r="J73" s="1">
        <f t="shared" si="12"/>
        <v>3.4623246445099056</v>
      </c>
      <c r="K73" s="128"/>
      <c r="L73" s="128"/>
      <c r="M73" s="128"/>
      <c r="N73" s="128"/>
      <c r="O73" s="128"/>
      <c r="P73" s="128"/>
      <c r="Q73" s="128"/>
      <c r="R73" s="128"/>
      <c r="S73" s="128"/>
      <c r="T73" s="1">
        <f>AVERAGE(T43:T70)</f>
        <v>72.13049231354006</v>
      </c>
      <c r="U73" s="128"/>
      <c r="V73" s="128"/>
      <c r="W73" s="32">
        <f>T113-T73</f>
        <v>-2.5945477530054433</v>
      </c>
    </row>
    <row r="74" spans="1:23" x14ac:dyDescent="0.25">
      <c r="A74" s="126"/>
      <c r="B74" s="25" t="s">
        <v>32</v>
      </c>
      <c r="C74" s="1">
        <f t="shared" ref="C74:J74" si="13">STDEV(C43:C70)</f>
        <v>11.157013886688974</v>
      </c>
      <c r="D74" s="1">
        <f t="shared" si="13"/>
        <v>7.3237010455412932</v>
      </c>
      <c r="E74" s="1">
        <f t="shared" si="13"/>
        <v>9.143243438315638</v>
      </c>
      <c r="F74" s="1">
        <f t="shared" si="13"/>
        <v>9.0925776511167768</v>
      </c>
      <c r="G74" s="1">
        <f t="shared" si="13"/>
        <v>3.2305973533170702</v>
      </c>
      <c r="H74" s="1">
        <f t="shared" si="13"/>
        <v>10.474191006883489</v>
      </c>
      <c r="I74" s="1">
        <f>STDEV(I43:I70)</f>
        <v>12.726296176086048</v>
      </c>
      <c r="J74" s="1">
        <f t="shared" si="13"/>
        <v>3.480282119387077</v>
      </c>
      <c r="K74" s="128"/>
      <c r="L74" s="128"/>
      <c r="M74" s="128"/>
      <c r="N74" s="128"/>
      <c r="O74" s="128"/>
      <c r="P74" s="128"/>
      <c r="Q74" s="128"/>
      <c r="R74" s="128"/>
      <c r="S74" s="128"/>
      <c r="T74" s="1">
        <f>STDEV(T43:T70)</f>
        <v>5.1332968630558451</v>
      </c>
      <c r="U74" s="128"/>
      <c r="V74" s="128"/>
      <c r="W74" s="16"/>
    </row>
    <row r="75" spans="1:23" x14ac:dyDescent="0.25">
      <c r="A75" s="126"/>
      <c r="B75" s="25" t="s">
        <v>29</v>
      </c>
      <c r="C75" s="26">
        <f t="shared" ref="C75:J75" si="14">COUNT(C43:C70)</f>
        <v>28</v>
      </c>
      <c r="D75" s="26">
        <f t="shared" si="14"/>
        <v>28</v>
      </c>
      <c r="E75" s="26">
        <f t="shared" si="14"/>
        <v>28</v>
      </c>
      <c r="F75" s="26">
        <f t="shared" si="14"/>
        <v>28</v>
      </c>
      <c r="G75" s="26">
        <f t="shared" si="14"/>
        <v>28</v>
      </c>
      <c r="H75" s="26">
        <f t="shared" si="14"/>
        <v>28</v>
      </c>
      <c r="I75" s="26">
        <f>COUNT(I43:I70)</f>
        <v>27</v>
      </c>
      <c r="J75" s="26">
        <f t="shared" si="14"/>
        <v>27</v>
      </c>
      <c r="K75" s="128"/>
      <c r="L75" s="128"/>
      <c r="M75" s="128"/>
      <c r="N75" s="128"/>
      <c r="O75" s="128"/>
      <c r="P75" s="128"/>
      <c r="Q75" s="128"/>
      <c r="R75" s="128"/>
      <c r="S75" s="128"/>
      <c r="T75" s="26">
        <f>COUNT(T43:T70)</f>
        <v>28</v>
      </c>
      <c r="U75" s="128"/>
      <c r="V75" s="128"/>
      <c r="W75" s="16"/>
    </row>
    <row r="76" spans="1:23" x14ac:dyDescent="0.25">
      <c r="B76" s="25" t="s">
        <v>30</v>
      </c>
      <c r="C76" s="27">
        <f t="shared" ref="C76:J76" si="15">MIN(C43:C70)</f>
        <v>0.56497175141242939</v>
      </c>
      <c r="D76" s="27">
        <f t="shared" si="15"/>
        <v>68.693979402780798</v>
      </c>
      <c r="E76" s="27">
        <f t="shared" si="15"/>
        <v>68.58633881395275</v>
      </c>
      <c r="F76" s="27">
        <f t="shared" si="15"/>
        <v>73.677360946075936</v>
      </c>
      <c r="G76" s="27">
        <f t="shared" si="15"/>
        <v>86.8</v>
      </c>
      <c r="H76" s="27">
        <f t="shared" si="15"/>
        <v>50.8</v>
      </c>
      <c r="I76" s="27">
        <f>MIN(I43:I70)</f>
        <v>50.844277673545967</v>
      </c>
      <c r="J76" s="27">
        <f t="shared" si="15"/>
        <v>0.20839535576064305</v>
      </c>
      <c r="K76" s="128"/>
      <c r="L76" s="128"/>
      <c r="M76" s="128"/>
      <c r="N76" s="128"/>
      <c r="O76" s="128"/>
      <c r="P76" s="128"/>
      <c r="Q76" s="128"/>
      <c r="R76" s="128"/>
      <c r="S76" s="128"/>
      <c r="T76" s="27">
        <f>MIN(T43:T70)</f>
        <v>61.281147670922152</v>
      </c>
      <c r="U76" s="128"/>
      <c r="V76" s="128"/>
      <c r="W76" s="16"/>
    </row>
    <row r="77" spans="1:23" x14ac:dyDescent="0.25">
      <c r="B77" s="25" t="s">
        <v>31</v>
      </c>
      <c r="C77" s="27">
        <f t="shared" ref="C77:J77" si="16">MAX(C43:C70)</f>
        <v>47.15025906735751</v>
      </c>
      <c r="D77" s="27">
        <f t="shared" si="16"/>
        <v>98.282185091205051</v>
      </c>
      <c r="E77" s="27">
        <f t="shared" si="16"/>
        <v>99.279943742144113</v>
      </c>
      <c r="F77" s="27">
        <f t="shared" si="16"/>
        <v>100</v>
      </c>
      <c r="G77" s="27">
        <f t="shared" si="16"/>
        <v>99.3</v>
      </c>
      <c r="H77" s="27">
        <f t="shared" si="16"/>
        <v>100</v>
      </c>
      <c r="I77" s="27">
        <f>MAX(I43:I70)</f>
        <v>98.522167487684726</v>
      </c>
      <c r="J77" s="27">
        <f t="shared" si="16"/>
        <v>15.439317319848294</v>
      </c>
      <c r="K77" s="128"/>
      <c r="L77" s="128"/>
      <c r="M77" s="128"/>
      <c r="N77" s="128"/>
      <c r="O77" s="128"/>
      <c r="P77" s="128"/>
      <c r="Q77" s="128"/>
      <c r="R77" s="128"/>
      <c r="S77" s="128"/>
      <c r="T77" s="27">
        <f>MAX(T43:T70)</f>
        <v>80.212850301513015</v>
      </c>
      <c r="U77" s="128"/>
      <c r="V77" s="128"/>
      <c r="W77" s="16"/>
    </row>
    <row r="78" spans="1:23" x14ac:dyDescent="0.25">
      <c r="C78" s="71"/>
      <c r="D78" s="71"/>
      <c r="E78" s="49"/>
      <c r="F78" s="49"/>
      <c r="G78" s="71"/>
      <c r="H78" s="71"/>
      <c r="I78" s="71"/>
      <c r="J78" s="71"/>
      <c r="K78" s="128"/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6"/>
    </row>
    <row r="79" spans="1:23" x14ac:dyDescent="0.25">
      <c r="C79" s="71"/>
      <c r="D79" s="71"/>
      <c r="E79" s="49"/>
      <c r="F79" s="49"/>
      <c r="G79" s="71"/>
      <c r="H79" s="71"/>
      <c r="I79" s="71"/>
      <c r="J79" s="71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6"/>
    </row>
    <row r="80" spans="1:23" ht="14.1" customHeight="1" thickBot="1" x14ac:dyDescent="0.3">
      <c r="C80" s="59"/>
      <c r="D80" s="59"/>
      <c r="E80" s="66"/>
      <c r="F80" s="59"/>
      <c r="G80" s="59"/>
      <c r="H80" s="59"/>
      <c r="I80" s="66"/>
      <c r="J80" s="59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6"/>
    </row>
    <row r="81" spans="1:23" s="121" customFormat="1" ht="75" customHeight="1" thickBot="1" x14ac:dyDescent="0.3">
      <c r="A81" s="184" t="s">
        <v>93</v>
      </c>
      <c r="B81" s="185"/>
      <c r="C81" s="163" t="s">
        <v>81</v>
      </c>
      <c r="D81" s="163" t="s">
        <v>82</v>
      </c>
      <c r="E81" s="163" t="s">
        <v>83</v>
      </c>
      <c r="F81" s="163" t="s">
        <v>84</v>
      </c>
      <c r="G81" s="163" t="s">
        <v>85</v>
      </c>
      <c r="H81" s="163" t="s">
        <v>92</v>
      </c>
      <c r="I81" s="163" t="s">
        <v>87</v>
      </c>
      <c r="J81" s="118" t="s">
        <v>88</v>
      </c>
      <c r="K81" s="186" t="s">
        <v>56</v>
      </c>
      <c r="L81" s="186"/>
      <c r="M81" s="186"/>
      <c r="N81" s="186"/>
      <c r="O81" s="186"/>
      <c r="P81" s="186"/>
      <c r="Q81" s="186"/>
      <c r="R81" s="186"/>
      <c r="S81" s="120"/>
      <c r="T81" s="187" t="s">
        <v>79</v>
      </c>
      <c r="U81" s="188"/>
      <c r="V81" s="46"/>
      <c r="W81" s="5"/>
    </row>
    <row r="82" spans="1:23" s="121" customFormat="1" ht="15.75" thickBot="1" x14ac:dyDescent="0.25">
      <c r="A82" s="7" t="s">
        <v>47</v>
      </c>
      <c r="B82" s="8" t="s">
        <v>26</v>
      </c>
      <c r="C82" s="122" t="s">
        <v>95</v>
      </c>
      <c r="D82" s="165" t="s">
        <v>94</v>
      </c>
      <c r="E82" s="165" t="s">
        <v>94</v>
      </c>
      <c r="F82" s="165" t="s">
        <v>97</v>
      </c>
      <c r="G82" s="165" t="s">
        <v>94</v>
      </c>
      <c r="H82" s="165" t="s">
        <v>94</v>
      </c>
      <c r="I82" s="165" t="s">
        <v>123</v>
      </c>
      <c r="J82" s="166" t="s">
        <v>121</v>
      </c>
      <c r="K82" s="109" t="s">
        <v>58</v>
      </c>
      <c r="L82" s="109" t="s">
        <v>59</v>
      </c>
      <c r="M82" s="109" t="s">
        <v>60</v>
      </c>
      <c r="N82" s="109" t="s">
        <v>61</v>
      </c>
      <c r="O82" s="109" t="s">
        <v>64</v>
      </c>
      <c r="P82" s="109" t="s">
        <v>65</v>
      </c>
      <c r="Q82" s="109" t="s">
        <v>89</v>
      </c>
      <c r="R82" s="109" t="s">
        <v>90</v>
      </c>
      <c r="S82" s="109"/>
      <c r="T82" s="164" t="s">
        <v>62</v>
      </c>
      <c r="U82" s="10" t="s">
        <v>57</v>
      </c>
      <c r="V82" s="109"/>
      <c r="W82" s="11"/>
    </row>
    <row r="83" spans="1:23" x14ac:dyDescent="0.25">
      <c r="A83" s="124">
        <v>1</v>
      </c>
      <c r="B83" s="125" t="s">
        <v>27</v>
      </c>
      <c r="C83" s="115">
        <v>12.380952380952381</v>
      </c>
      <c r="D83" s="115">
        <v>95.650732394189987</v>
      </c>
      <c r="E83" s="115">
        <v>91.966595730047402</v>
      </c>
      <c r="F83" s="117">
        <v>72.958404884564004</v>
      </c>
      <c r="G83" s="117">
        <v>92.9</v>
      </c>
      <c r="H83" s="117">
        <v>96.3</v>
      </c>
      <c r="I83" s="115">
        <v>64.959568733153645</v>
      </c>
      <c r="J83" s="167">
        <v>2.8500207727461571</v>
      </c>
      <c r="K83" s="126">
        <v>10</v>
      </c>
      <c r="L83" s="126">
        <v>20</v>
      </c>
      <c r="M83" s="126">
        <v>20</v>
      </c>
      <c r="N83" s="126">
        <v>10</v>
      </c>
      <c r="O83" s="126">
        <v>10</v>
      </c>
      <c r="P83" s="126">
        <v>10</v>
      </c>
      <c r="Q83" s="126">
        <v>10</v>
      </c>
      <c r="R83" s="126">
        <v>10</v>
      </c>
      <c r="S83" s="127">
        <f t="shared" ref="S83:S110" si="17">SUM(K83:R83)</f>
        <v>100</v>
      </c>
      <c r="T83" s="14">
        <f t="shared" ref="T83:T110" si="18">((C83*K83)+(D83*L83)+(E83*M83)+(F83*N83)+(G83*O83)+(H83*P83)+(I83*Q83)+(J83*R83))/SUM(K83,L83,M83,N83,O83,P83,Q83,R83)</f>
        <v>71.758360301989086</v>
      </c>
      <c r="U83" s="15">
        <f t="shared" ref="U83:U110" si="19">RANK(T83,T$83:T$110)</f>
        <v>12</v>
      </c>
      <c r="V83" s="128"/>
      <c r="W83" s="16"/>
    </row>
    <row r="84" spans="1:23" x14ac:dyDescent="0.25">
      <c r="A84" s="129">
        <v>2</v>
      </c>
      <c r="B84" s="130" t="s">
        <v>17</v>
      </c>
      <c r="C84" s="1">
        <v>0.91743119266055051</v>
      </c>
      <c r="D84" s="1">
        <v>78.852229924984144</v>
      </c>
      <c r="E84" s="1">
        <v>69.476408809580747</v>
      </c>
      <c r="F84" s="117">
        <v>69.549125168236884</v>
      </c>
      <c r="G84" s="117">
        <v>77.599999999999994</v>
      </c>
      <c r="H84" s="117">
        <v>44.1</v>
      </c>
      <c r="I84" s="1">
        <v>48.688352570828961</v>
      </c>
      <c r="J84" s="173"/>
      <c r="K84" s="126">
        <v>10</v>
      </c>
      <c r="L84" s="126">
        <v>20</v>
      </c>
      <c r="M84" s="126">
        <v>20</v>
      </c>
      <c r="N84" s="126">
        <v>10</v>
      </c>
      <c r="O84" s="126">
        <v>10</v>
      </c>
      <c r="P84" s="126">
        <v>10</v>
      </c>
      <c r="Q84" s="126">
        <v>10</v>
      </c>
      <c r="R84" s="131">
        <v>0</v>
      </c>
      <c r="S84" s="127">
        <f t="shared" si="17"/>
        <v>90</v>
      </c>
      <c r="T84" s="14">
        <f t="shared" si="18"/>
        <v>59.723576266761796</v>
      </c>
      <c r="U84" s="19">
        <f t="shared" si="19"/>
        <v>27</v>
      </c>
      <c r="V84" s="128"/>
      <c r="W84" s="16"/>
    </row>
    <row r="85" spans="1:23" x14ac:dyDescent="0.25">
      <c r="A85" s="129">
        <v>3</v>
      </c>
      <c r="B85" s="130" t="s">
        <v>18</v>
      </c>
      <c r="C85" s="1">
        <v>5.825242718446602</v>
      </c>
      <c r="D85" s="1">
        <v>93.438878190909264</v>
      </c>
      <c r="E85" s="1">
        <v>87.90914465182243</v>
      </c>
      <c r="F85" s="117">
        <v>82.385505787619522</v>
      </c>
      <c r="G85" s="117">
        <v>98.2</v>
      </c>
      <c r="H85" s="117">
        <v>92.2</v>
      </c>
      <c r="I85" s="1">
        <v>58.792650918635168</v>
      </c>
      <c r="J85" s="167">
        <v>3.1199171965104249</v>
      </c>
      <c r="K85" s="126">
        <v>10</v>
      </c>
      <c r="L85" s="126">
        <v>20</v>
      </c>
      <c r="M85" s="126">
        <v>20</v>
      </c>
      <c r="N85" s="126">
        <v>10</v>
      </c>
      <c r="O85" s="126">
        <v>10</v>
      </c>
      <c r="P85" s="126">
        <v>10</v>
      </c>
      <c r="Q85" s="126">
        <v>10</v>
      </c>
      <c r="R85" s="126">
        <v>10</v>
      </c>
      <c r="S85" s="127">
        <f t="shared" si="17"/>
        <v>100</v>
      </c>
      <c r="T85" s="14">
        <f t="shared" si="18"/>
        <v>70.321936230667504</v>
      </c>
      <c r="U85" s="19">
        <f t="shared" si="19"/>
        <v>14</v>
      </c>
      <c r="V85" s="128"/>
      <c r="W85" s="16"/>
    </row>
    <row r="86" spans="1:23" x14ac:dyDescent="0.25">
      <c r="A86" s="129">
        <v>4</v>
      </c>
      <c r="B86" s="130" t="s">
        <v>19</v>
      </c>
      <c r="C86" s="1">
        <v>25.358851674641148</v>
      </c>
      <c r="D86" s="1">
        <v>93.414738736671083</v>
      </c>
      <c r="E86" s="1">
        <v>99.078743107329956</v>
      </c>
      <c r="F86" s="117">
        <v>73.739008090045715</v>
      </c>
      <c r="G86" s="117">
        <v>96.3</v>
      </c>
      <c r="H86" s="117">
        <v>99.6</v>
      </c>
      <c r="I86" s="1">
        <v>75.757575757575751</v>
      </c>
      <c r="J86" s="167">
        <v>30.124175992641423</v>
      </c>
      <c r="K86" s="126">
        <v>10</v>
      </c>
      <c r="L86" s="126">
        <v>20</v>
      </c>
      <c r="M86" s="126">
        <v>20</v>
      </c>
      <c r="N86" s="126">
        <v>10</v>
      </c>
      <c r="O86" s="126">
        <v>10</v>
      </c>
      <c r="P86" s="126">
        <v>10</v>
      </c>
      <c r="Q86" s="126">
        <v>10</v>
      </c>
      <c r="R86" s="126">
        <v>10</v>
      </c>
      <c r="S86" s="127">
        <f t="shared" si="17"/>
        <v>100</v>
      </c>
      <c r="T86" s="14">
        <f t="shared" si="18"/>
        <v>78.586657520290615</v>
      </c>
      <c r="U86" s="19">
        <f t="shared" si="19"/>
        <v>1</v>
      </c>
      <c r="V86" s="128"/>
      <c r="W86" s="16"/>
    </row>
    <row r="87" spans="1:23" x14ac:dyDescent="0.25">
      <c r="A87" s="129">
        <v>5</v>
      </c>
      <c r="B87" s="130" t="s">
        <v>16</v>
      </c>
      <c r="C87" s="1">
        <v>10.708898944193061</v>
      </c>
      <c r="D87" s="1">
        <v>92.364894241929051</v>
      </c>
      <c r="E87" s="1">
        <v>95.875344018058101</v>
      </c>
      <c r="F87" s="117">
        <v>87.481716850759057</v>
      </c>
      <c r="G87" s="117">
        <v>90.8</v>
      </c>
      <c r="H87" s="117">
        <v>96.9</v>
      </c>
      <c r="I87" s="115">
        <v>61.935483870967744</v>
      </c>
      <c r="J87" s="167">
        <v>2.035511915313144</v>
      </c>
      <c r="K87" s="126">
        <v>10</v>
      </c>
      <c r="L87" s="126">
        <v>20</v>
      </c>
      <c r="M87" s="126">
        <v>20</v>
      </c>
      <c r="N87" s="126">
        <v>10</v>
      </c>
      <c r="O87" s="126">
        <v>10</v>
      </c>
      <c r="P87" s="126">
        <v>10</v>
      </c>
      <c r="Q87" s="126">
        <v>10</v>
      </c>
      <c r="R87" s="126">
        <v>10</v>
      </c>
      <c r="S87" s="127">
        <f t="shared" si="17"/>
        <v>100</v>
      </c>
      <c r="T87" s="14">
        <f t="shared" si="18"/>
        <v>72.634208810120725</v>
      </c>
      <c r="U87" s="19">
        <f t="shared" si="19"/>
        <v>11</v>
      </c>
      <c r="V87" s="128"/>
      <c r="W87" s="16"/>
    </row>
    <row r="88" spans="1:23" x14ac:dyDescent="0.25">
      <c r="A88" s="129">
        <v>6</v>
      </c>
      <c r="B88" s="130" t="s">
        <v>20</v>
      </c>
      <c r="C88" s="1">
        <v>21.030042918454935</v>
      </c>
      <c r="D88" s="1">
        <v>80.71015761130954</v>
      </c>
      <c r="E88" s="1">
        <v>83.508776492062893</v>
      </c>
      <c r="F88" s="117">
        <v>68.488390459643028</v>
      </c>
      <c r="G88" s="117">
        <v>95</v>
      </c>
      <c r="H88" s="117">
        <v>92.3</v>
      </c>
      <c r="I88" s="1">
        <v>52.896486229819558</v>
      </c>
      <c r="J88" s="167">
        <v>4.9132947976878611</v>
      </c>
      <c r="K88" s="126">
        <v>10</v>
      </c>
      <c r="L88" s="126">
        <v>20</v>
      </c>
      <c r="M88" s="126">
        <v>20</v>
      </c>
      <c r="N88" s="126">
        <v>10</v>
      </c>
      <c r="O88" s="126">
        <v>10</v>
      </c>
      <c r="P88" s="126">
        <v>10</v>
      </c>
      <c r="Q88" s="126">
        <v>10</v>
      </c>
      <c r="R88" s="126">
        <v>10</v>
      </c>
      <c r="S88" s="127">
        <f t="shared" si="17"/>
        <v>100</v>
      </c>
      <c r="T88" s="14">
        <f t="shared" si="18"/>
        <v>66.306608261235027</v>
      </c>
      <c r="U88" s="19">
        <f t="shared" si="19"/>
        <v>21</v>
      </c>
      <c r="V88" s="128"/>
      <c r="W88" s="16"/>
    </row>
    <row r="89" spans="1:23" x14ac:dyDescent="0.25">
      <c r="A89" s="129">
        <v>7</v>
      </c>
      <c r="B89" s="130" t="s">
        <v>21</v>
      </c>
      <c r="C89" s="1">
        <v>28.994082840236686</v>
      </c>
      <c r="D89" s="1">
        <v>92.235373348531255</v>
      </c>
      <c r="E89" s="1">
        <v>86.707962422386132</v>
      </c>
      <c r="F89" s="117">
        <v>82.882249560632687</v>
      </c>
      <c r="G89" s="117">
        <v>91.3</v>
      </c>
      <c r="H89" s="117">
        <v>96.6</v>
      </c>
      <c r="I89" s="1">
        <v>67.396907216494839</v>
      </c>
      <c r="J89" s="167">
        <v>3.3181357649442753</v>
      </c>
      <c r="K89" s="126">
        <v>10</v>
      </c>
      <c r="L89" s="126">
        <v>20</v>
      </c>
      <c r="M89" s="126">
        <v>20</v>
      </c>
      <c r="N89" s="126">
        <v>10</v>
      </c>
      <c r="O89" s="126">
        <v>10</v>
      </c>
      <c r="P89" s="126">
        <v>10</v>
      </c>
      <c r="Q89" s="126">
        <v>10</v>
      </c>
      <c r="R89" s="126">
        <v>10</v>
      </c>
      <c r="S89" s="127">
        <f t="shared" si="17"/>
        <v>100</v>
      </c>
      <c r="T89" s="14">
        <f t="shared" si="18"/>
        <v>72.837804692414323</v>
      </c>
      <c r="U89" s="19">
        <f t="shared" si="19"/>
        <v>10</v>
      </c>
      <c r="V89" s="128"/>
      <c r="W89" s="16"/>
    </row>
    <row r="90" spans="1:23" x14ac:dyDescent="0.25">
      <c r="A90" s="129">
        <v>8</v>
      </c>
      <c r="B90" s="130" t="s">
        <v>22</v>
      </c>
      <c r="C90" s="1">
        <v>5</v>
      </c>
      <c r="D90" s="1">
        <v>81.150053329254249</v>
      </c>
      <c r="E90" s="1">
        <v>76.077738092462027</v>
      </c>
      <c r="F90" s="117">
        <v>99.329787234042556</v>
      </c>
      <c r="G90" s="117">
        <v>91.9</v>
      </c>
      <c r="H90" s="117">
        <v>83.7</v>
      </c>
      <c r="I90" s="1">
        <v>39.272388059701491</v>
      </c>
      <c r="J90" s="167">
        <v>0.3474415666456096</v>
      </c>
      <c r="K90" s="126">
        <v>10</v>
      </c>
      <c r="L90" s="126">
        <v>20</v>
      </c>
      <c r="M90" s="126">
        <v>20</v>
      </c>
      <c r="N90" s="126">
        <v>10</v>
      </c>
      <c r="O90" s="126">
        <v>10</v>
      </c>
      <c r="P90" s="126">
        <v>10</v>
      </c>
      <c r="Q90" s="126">
        <v>10</v>
      </c>
      <c r="R90" s="126">
        <v>10</v>
      </c>
      <c r="S90" s="127">
        <f t="shared" si="17"/>
        <v>100</v>
      </c>
      <c r="T90" s="14">
        <f t="shared" si="18"/>
        <v>63.40051997038222</v>
      </c>
      <c r="U90" s="19">
        <f t="shared" si="19"/>
        <v>25</v>
      </c>
      <c r="V90" s="128"/>
      <c r="W90" s="16"/>
    </row>
    <row r="91" spans="1:23" x14ac:dyDescent="0.25">
      <c r="A91" s="129">
        <v>9</v>
      </c>
      <c r="B91" s="130" t="s">
        <v>23</v>
      </c>
      <c r="C91" s="1">
        <v>15.517241379310345</v>
      </c>
      <c r="D91" s="1">
        <v>89.336978285862074</v>
      </c>
      <c r="E91" s="1">
        <v>74.09893735885899</v>
      </c>
      <c r="F91" s="117">
        <v>93.251577739529552</v>
      </c>
      <c r="G91" s="117">
        <v>92.2</v>
      </c>
      <c r="H91" s="117">
        <v>96.9</v>
      </c>
      <c r="I91" s="115">
        <v>61.620795107033629</v>
      </c>
      <c r="J91" s="167">
        <v>6.0211571221266489</v>
      </c>
      <c r="K91" s="126">
        <v>10</v>
      </c>
      <c r="L91" s="126">
        <v>20</v>
      </c>
      <c r="M91" s="126">
        <v>20</v>
      </c>
      <c r="N91" s="126">
        <v>10</v>
      </c>
      <c r="O91" s="126">
        <v>10</v>
      </c>
      <c r="P91" s="126">
        <v>10</v>
      </c>
      <c r="Q91" s="126">
        <v>10</v>
      </c>
      <c r="R91" s="126">
        <v>10</v>
      </c>
      <c r="S91" s="127">
        <f t="shared" si="17"/>
        <v>100</v>
      </c>
      <c r="T91" s="14">
        <f t="shared" si="18"/>
        <v>69.238260263744237</v>
      </c>
      <c r="U91" s="19">
        <f t="shared" si="19"/>
        <v>15</v>
      </c>
      <c r="V91" s="128"/>
      <c r="W91" s="16"/>
    </row>
    <row r="92" spans="1:23" x14ac:dyDescent="0.25">
      <c r="A92" s="129">
        <v>10</v>
      </c>
      <c r="B92" s="130" t="s">
        <v>24</v>
      </c>
      <c r="C92" s="1">
        <v>18.51063829787234</v>
      </c>
      <c r="D92" s="1">
        <v>91.121565097003909</v>
      </c>
      <c r="E92" s="1">
        <v>95.720154715604664</v>
      </c>
      <c r="F92" s="117">
        <v>96.323853345733994</v>
      </c>
      <c r="G92" s="117">
        <v>95.8</v>
      </c>
      <c r="H92" s="117">
        <v>97.5</v>
      </c>
      <c r="I92" s="1">
        <v>54.663212435233163</v>
      </c>
      <c r="J92" s="167">
        <v>2.2192874163819583</v>
      </c>
      <c r="K92" s="126">
        <v>10</v>
      </c>
      <c r="L92" s="126">
        <v>20</v>
      </c>
      <c r="M92" s="126">
        <v>20</v>
      </c>
      <c r="N92" s="126">
        <v>10</v>
      </c>
      <c r="O92" s="126">
        <v>10</v>
      </c>
      <c r="P92" s="126">
        <v>10</v>
      </c>
      <c r="Q92" s="126">
        <v>10</v>
      </c>
      <c r="R92" s="126">
        <v>10</v>
      </c>
      <c r="S92" s="127">
        <f t="shared" si="17"/>
        <v>100</v>
      </c>
      <c r="T92" s="14">
        <f t="shared" si="18"/>
        <v>73.870043112043859</v>
      </c>
      <c r="U92" s="19">
        <f t="shared" si="19"/>
        <v>7</v>
      </c>
      <c r="V92" s="128"/>
      <c r="W92" s="16"/>
    </row>
    <row r="93" spans="1:23" x14ac:dyDescent="0.25">
      <c r="A93" s="129">
        <v>11</v>
      </c>
      <c r="B93" s="130" t="s">
        <v>54</v>
      </c>
      <c r="C93" s="1">
        <v>6.6037735849056602</v>
      </c>
      <c r="D93" s="1">
        <v>87.446925622351159</v>
      </c>
      <c r="E93" s="1">
        <v>80.930588684947779</v>
      </c>
      <c r="F93" s="117">
        <v>78.140794223826717</v>
      </c>
      <c r="G93" s="117">
        <v>81.400000000000006</v>
      </c>
      <c r="H93" s="117">
        <v>82.1</v>
      </c>
      <c r="I93" s="1">
        <v>82.628398791540789</v>
      </c>
      <c r="J93" s="167">
        <v>0.20839535576064305</v>
      </c>
      <c r="K93" s="126">
        <v>10</v>
      </c>
      <c r="L93" s="126">
        <v>20</v>
      </c>
      <c r="M93" s="126">
        <v>20</v>
      </c>
      <c r="N93" s="126">
        <v>10</v>
      </c>
      <c r="O93" s="126">
        <v>10</v>
      </c>
      <c r="P93" s="126">
        <v>10</v>
      </c>
      <c r="Q93" s="126">
        <v>10</v>
      </c>
      <c r="R93" s="126">
        <v>10</v>
      </c>
      <c r="S93" s="127">
        <f t="shared" si="17"/>
        <v>100</v>
      </c>
      <c r="T93" s="14">
        <f t="shared" si="18"/>
        <v>66.783639057063169</v>
      </c>
      <c r="U93" s="19">
        <f t="shared" si="19"/>
        <v>19</v>
      </c>
      <c r="V93" s="128"/>
      <c r="W93" s="16"/>
    </row>
    <row r="94" spans="1:23" x14ac:dyDescent="0.25">
      <c r="A94" s="129">
        <v>12</v>
      </c>
      <c r="B94" s="130" t="s">
        <v>25</v>
      </c>
      <c r="C94" s="1">
        <v>4.6277665995975852</v>
      </c>
      <c r="D94" s="1">
        <v>85.967730770334214</v>
      </c>
      <c r="E94" s="1">
        <v>84.97273275421098</v>
      </c>
      <c r="F94" s="117">
        <v>93.485937697061416</v>
      </c>
      <c r="G94" s="117">
        <v>92.3</v>
      </c>
      <c r="H94" s="117">
        <v>86</v>
      </c>
      <c r="I94" s="1">
        <v>54.707379134860048</v>
      </c>
      <c r="J94" s="167">
        <v>2.5510204081632653</v>
      </c>
      <c r="K94" s="126">
        <v>10</v>
      </c>
      <c r="L94" s="126">
        <v>20</v>
      </c>
      <c r="M94" s="126">
        <v>20</v>
      </c>
      <c r="N94" s="126">
        <v>10</v>
      </c>
      <c r="O94" s="126">
        <v>10</v>
      </c>
      <c r="P94" s="126">
        <v>10</v>
      </c>
      <c r="Q94" s="126">
        <v>10</v>
      </c>
      <c r="R94" s="126">
        <v>10</v>
      </c>
      <c r="S94" s="127">
        <f t="shared" si="17"/>
        <v>100</v>
      </c>
      <c r="T94" s="14">
        <f t="shared" si="18"/>
        <v>67.555303088877281</v>
      </c>
      <c r="U94" s="19">
        <f t="shared" si="19"/>
        <v>17</v>
      </c>
      <c r="V94" s="128"/>
      <c r="W94" s="16"/>
    </row>
    <row r="95" spans="1:23" x14ac:dyDescent="0.25">
      <c r="A95" s="129">
        <v>13</v>
      </c>
      <c r="B95" s="130" t="s">
        <v>0</v>
      </c>
      <c r="C95" s="1">
        <v>10</v>
      </c>
      <c r="D95" s="1">
        <v>87.685814397961352</v>
      </c>
      <c r="E95" s="1">
        <v>85.419560112993423</v>
      </c>
      <c r="F95" s="117">
        <v>67.763996754375796</v>
      </c>
      <c r="G95" s="117">
        <v>83.8</v>
      </c>
      <c r="H95" s="117">
        <v>91.7</v>
      </c>
      <c r="I95" s="115">
        <v>66.37426900584795</v>
      </c>
      <c r="J95" s="167">
        <v>3.7897310513447433</v>
      </c>
      <c r="K95" s="126">
        <v>10</v>
      </c>
      <c r="L95" s="126">
        <v>20</v>
      </c>
      <c r="M95" s="126">
        <v>20</v>
      </c>
      <c r="N95" s="126">
        <v>10</v>
      </c>
      <c r="O95" s="126">
        <v>10</v>
      </c>
      <c r="P95" s="126">
        <v>10</v>
      </c>
      <c r="Q95" s="126">
        <v>10</v>
      </c>
      <c r="R95" s="126">
        <v>10</v>
      </c>
      <c r="S95" s="127">
        <f t="shared" si="17"/>
        <v>100</v>
      </c>
      <c r="T95" s="14">
        <f t="shared" si="18"/>
        <v>66.963874583347803</v>
      </c>
      <c r="U95" s="19">
        <f t="shared" si="19"/>
        <v>18</v>
      </c>
      <c r="V95" s="128"/>
      <c r="W95" s="16"/>
    </row>
    <row r="96" spans="1:23" x14ac:dyDescent="0.25">
      <c r="A96" s="129">
        <v>14</v>
      </c>
      <c r="B96" s="130" t="s">
        <v>1</v>
      </c>
      <c r="C96" s="1">
        <v>12.217194570135746</v>
      </c>
      <c r="D96" s="1">
        <v>67.836330930897489</v>
      </c>
      <c r="E96" s="1">
        <v>74.358126922141466</v>
      </c>
      <c r="F96" s="117">
        <v>76.112061591103512</v>
      </c>
      <c r="G96" s="117">
        <v>93.7</v>
      </c>
      <c r="H96" s="117">
        <v>71.400000000000006</v>
      </c>
      <c r="I96" s="1">
        <v>34.837092731829571</v>
      </c>
      <c r="J96" s="167">
        <v>3.5094066570188134</v>
      </c>
      <c r="K96" s="126">
        <v>10</v>
      </c>
      <c r="L96" s="126">
        <v>20</v>
      </c>
      <c r="M96" s="126">
        <v>20</v>
      </c>
      <c r="N96" s="126">
        <v>10</v>
      </c>
      <c r="O96" s="126">
        <v>10</v>
      </c>
      <c r="P96" s="126">
        <v>10</v>
      </c>
      <c r="Q96" s="126">
        <v>10</v>
      </c>
      <c r="R96" s="126">
        <v>10</v>
      </c>
      <c r="S96" s="127">
        <f t="shared" si="17"/>
        <v>100</v>
      </c>
      <c r="T96" s="14">
        <f t="shared" si="18"/>
        <v>57.616467125616552</v>
      </c>
      <c r="U96" s="19">
        <f t="shared" si="19"/>
        <v>28</v>
      </c>
      <c r="V96" s="128"/>
      <c r="W96" s="16"/>
    </row>
    <row r="97" spans="1:23" x14ac:dyDescent="0.25">
      <c r="A97" s="129">
        <v>15</v>
      </c>
      <c r="B97" s="130" t="s">
        <v>2</v>
      </c>
      <c r="C97" s="1">
        <v>21.900826446280991</v>
      </c>
      <c r="D97" s="1">
        <v>90.931967255672276</v>
      </c>
      <c r="E97" s="1">
        <v>83.258976269342924</v>
      </c>
      <c r="F97" s="117">
        <v>75.778850372970595</v>
      </c>
      <c r="G97" s="117">
        <v>94.7</v>
      </c>
      <c r="H97" s="117">
        <v>73.8</v>
      </c>
      <c r="I97" s="1">
        <v>40.823529411764703</v>
      </c>
      <c r="J97" s="167">
        <v>1.5300546448087433</v>
      </c>
      <c r="K97" s="126">
        <v>10</v>
      </c>
      <c r="L97" s="126">
        <v>20</v>
      </c>
      <c r="M97" s="126">
        <v>20</v>
      </c>
      <c r="N97" s="126">
        <v>10</v>
      </c>
      <c r="O97" s="126">
        <v>10</v>
      </c>
      <c r="P97" s="126">
        <v>10</v>
      </c>
      <c r="Q97" s="126">
        <v>10</v>
      </c>
      <c r="R97" s="126">
        <v>10</v>
      </c>
      <c r="S97" s="127">
        <f t="shared" si="17"/>
        <v>100</v>
      </c>
      <c r="T97" s="14">
        <f t="shared" si="18"/>
        <v>65.691514792585536</v>
      </c>
      <c r="U97" s="19">
        <f t="shared" si="19"/>
        <v>22</v>
      </c>
      <c r="V97" s="128"/>
      <c r="W97" s="16"/>
    </row>
    <row r="98" spans="1:23" x14ac:dyDescent="0.25">
      <c r="A98" s="129">
        <v>16</v>
      </c>
      <c r="B98" s="130" t="s">
        <v>3</v>
      </c>
      <c r="C98" s="1">
        <v>23.668639053254438</v>
      </c>
      <c r="D98" s="1">
        <v>95.609852161314365</v>
      </c>
      <c r="E98" s="1">
        <v>87.36411242111906</v>
      </c>
      <c r="F98" s="117">
        <v>100</v>
      </c>
      <c r="G98" s="117">
        <v>96.6</v>
      </c>
      <c r="H98" s="117">
        <v>100</v>
      </c>
      <c r="I98" s="1">
        <v>51.055662188099802</v>
      </c>
      <c r="J98" s="167">
        <v>4.5627376425855504</v>
      </c>
      <c r="K98" s="126">
        <v>10</v>
      </c>
      <c r="L98" s="126">
        <v>20</v>
      </c>
      <c r="M98" s="126">
        <v>20</v>
      </c>
      <c r="N98" s="126">
        <v>10</v>
      </c>
      <c r="O98" s="126">
        <v>10</v>
      </c>
      <c r="P98" s="126">
        <v>10</v>
      </c>
      <c r="Q98" s="126">
        <v>10</v>
      </c>
      <c r="R98" s="126">
        <v>10</v>
      </c>
      <c r="S98" s="127">
        <f t="shared" si="17"/>
        <v>100</v>
      </c>
      <c r="T98" s="14">
        <f t="shared" si="18"/>
        <v>74.183496804880676</v>
      </c>
      <c r="U98" s="19">
        <f t="shared" si="19"/>
        <v>5</v>
      </c>
      <c r="V98" s="128"/>
      <c r="W98" s="16"/>
    </row>
    <row r="99" spans="1:23" x14ac:dyDescent="0.25">
      <c r="A99" s="129">
        <v>17</v>
      </c>
      <c r="B99" s="130" t="s">
        <v>4</v>
      </c>
      <c r="C99" s="1">
        <v>4.0178571428571432</v>
      </c>
      <c r="D99" s="1">
        <v>86.749235784928743</v>
      </c>
      <c r="E99" s="1">
        <v>83.935633466268143</v>
      </c>
      <c r="F99" s="117">
        <v>93.304904051172713</v>
      </c>
      <c r="G99" s="117">
        <v>97.5</v>
      </c>
      <c r="H99" s="117">
        <v>78.599999999999994</v>
      </c>
      <c r="I99" s="115">
        <v>65.868263473053887</v>
      </c>
      <c r="J99" s="167">
        <v>0.35364936042136946</v>
      </c>
      <c r="K99" s="126">
        <v>10</v>
      </c>
      <c r="L99" s="126">
        <v>20</v>
      </c>
      <c r="M99" s="126">
        <v>20</v>
      </c>
      <c r="N99" s="126">
        <v>10</v>
      </c>
      <c r="O99" s="126">
        <v>10</v>
      </c>
      <c r="P99" s="126">
        <v>10</v>
      </c>
      <c r="Q99" s="126">
        <v>10</v>
      </c>
      <c r="R99" s="126">
        <v>10</v>
      </c>
      <c r="S99" s="127">
        <f t="shared" si="17"/>
        <v>100</v>
      </c>
      <c r="T99" s="14">
        <f t="shared" si="18"/>
        <v>68.101441252989886</v>
      </c>
      <c r="U99" s="19">
        <f t="shared" si="19"/>
        <v>16</v>
      </c>
      <c r="V99" s="128"/>
      <c r="W99" s="16"/>
    </row>
    <row r="100" spans="1:23" x14ac:dyDescent="0.25">
      <c r="A100" s="129">
        <v>18</v>
      </c>
      <c r="B100" s="130" t="s">
        <v>5</v>
      </c>
      <c r="C100" s="1">
        <v>14.92537313432836</v>
      </c>
      <c r="D100" s="1">
        <v>95.419881043519226</v>
      </c>
      <c r="E100" s="1">
        <v>80.186331580520914</v>
      </c>
      <c r="F100" s="117">
        <v>80.656556953300012</v>
      </c>
      <c r="G100" s="117">
        <v>91.7</v>
      </c>
      <c r="H100" s="117">
        <v>93</v>
      </c>
      <c r="I100" s="162"/>
      <c r="J100" s="167">
        <v>2.9296875</v>
      </c>
      <c r="K100" s="126">
        <v>10</v>
      </c>
      <c r="L100" s="126">
        <v>20</v>
      </c>
      <c r="M100" s="126">
        <v>20</v>
      </c>
      <c r="N100" s="126">
        <v>10</v>
      </c>
      <c r="O100" s="126">
        <v>10</v>
      </c>
      <c r="P100" s="126">
        <v>10</v>
      </c>
      <c r="Q100" s="131">
        <v>0</v>
      </c>
      <c r="R100" s="126">
        <v>10</v>
      </c>
      <c r="S100" s="127">
        <f t="shared" si="17"/>
        <v>90</v>
      </c>
      <c r="T100" s="14">
        <f t="shared" si="18"/>
        <v>70.491560315078743</v>
      </c>
      <c r="U100" s="19">
        <f t="shared" si="19"/>
        <v>13</v>
      </c>
      <c r="V100" s="128"/>
      <c r="W100" s="16"/>
    </row>
    <row r="101" spans="1:23" x14ac:dyDescent="0.25">
      <c r="A101" s="129">
        <v>19</v>
      </c>
      <c r="B101" s="130" t="s">
        <v>6</v>
      </c>
      <c r="C101" s="1">
        <v>24</v>
      </c>
      <c r="D101" s="1">
        <v>97.108987015304876</v>
      </c>
      <c r="E101" s="1">
        <v>97.475065557336478</v>
      </c>
      <c r="F101" s="117">
        <v>88.873766587274588</v>
      </c>
      <c r="G101" s="117">
        <v>97.6</v>
      </c>
      <c r="H101" s="117">
        <v>99</v>
      </c>
      <c r="I101" s="1">
        <v>71.428571428571431</v>
      </c>
      <c r="J101" s="167">
        <v>7.5807056052251189</v>
      </c>
      <c r="K101" s="126">
        <v>10</v>
      </c>
      <c r="L101" s="126">
        <v>20</v>
      </c>
      <c r="M101" s="126">
        <v>20</v>
      </c>
      <c r="N101" s="126">
        <v>10</v>
      </c>
      <c r="O101" s="126">
        <v>10</v>
      </c>
      <c r="P101" s="126">
        <v>10</v>
      </c>
      <c r="Q101" s="126">
        <v>10</v>
      </c>
      <c r="R101" s="126">
        <v>10</v>
      </c>
      <c r="S101" s="127">
        <f t="shared" si="17"/>
        <v>100</v>
      </c>
      <c r="T101" s="14">
        <f t="shared" si="18"/>
        <v>77.765114876635394</v>
      </c>
      <c r="U101" s="19">
        <f t="shared" si="19"/>
        <v>3</v>
      </c>
      <c r="V101" s="128"/>
      <c r="W101" s="16"/>
    </row>
    <row r="102" spans="1:23" x14ac:dyDescent="0.25">
      <c r="A102" s="129">
        <v>20</v>
      </c>
      <c r="B102" s="130" t="s">
        <v>7</v>
      </c>
      <c r="C102" s="1">
        <v>22</v>
      </c>
      <c r="D102" s="1">
        <v>96.767303420701907</v>
      </c>
      <c r="E102" s="1">
        <v>84.9708026797298</v>
      </c>
      <c r="F102" s="117">
        <v>91.083448593822041</v>
      </c>
      <c r="G102" s="117">
        <v>89.8</v>
      </c>
      <c r="H102" s="117">
        <v>97.8</v>
      </c>
      <c r="I102" s="1">
        <v>63.218390804597703</v>
      </c>
      <c r="J102" s="167">
        <v>6.3051702395964693</v>
      </c>
      <c r="K102" s="126">
        <v>10</v>
      </c>
      <c r="L102" s="126">
        <v>20</v>
      </c>
      <c r="M102" s="126">
        <v>20</v>
      </c>
      <c r="N102" s="126">
        <v>10</v>
      </c>
      <c r="O102" s="126">
        <v>10</v>
      </c>
      <c r="P102" s="126">
        <v>10</v>
      </c>
      <c r="Q102" s="126">
        <v>10</v>
      </c>
      <c r="R102" s="126">
        <v>10</v>
      </c>
      <c r="S102" s="127">
        <f t="shared" si="17"/>
        <v>100</v>
      </c>
      <c r="T102" s="14">
        <f t="shared" si="18"/>
        <v>73.368322183887955</v>
      </c>
      <c r="U102" s="19">
        <f t="shared" si="19"/>
        <v>9</v>
      </c>
      <c r="V102" s="128"/>
      <c r="W102" s="16"/>
    </row>
    <row r="103" spans="1:23" x14ac:dyDescent="0.25">
      <c r="A103" s="129">
        <v>21</v>
      </c>
      <c r="B103" s="130" t="s">
        <v>8</v>
      </c>
      <c r="C103" s="1">
        <v>6.236559139784946</v>
      </c>
      <c r="D103" s="1">
        <v>76.069397363313243</v>
      </c>
      <c r="E103" s="1">
        <v>69.548471550505838</v>
      </c>
      <c r="F103" s="117">
        <v>89.535337758688016</v>
      </c>
      <c r="G103" s="117">
        <v>91.9</v>
      </c>
      <c r="H103" s="117">
        <v>82.7</v>
      </c>
      <c r="I103" s="115">
        <v>78.04195804195804</v>
      </c>
      <c r="J103" s="167">
        <v>0.58600253046547235</v>
      </c>
      <c r="K103" s="126">
        <v>10</v>
      </c>
      <c r="L103" s="126">
        <v>20</v>
      </c>
      <c r="M103" s="126">
        <v>20</v>
      </c>
      <c r="N103" s="126">
        <v>10</v>
      </c>
      <c r="O103" s="126">
        <v>10</v>
      </c>
      <c r="P103" s="126">
        <v>10</v>
      </c>
      <c r="Q103" s="126">
        <v>10</v>
      </c>
      <c r="R103" s="126">
        <v>10</v>
      </c>
      <c r="S103" s="127">
        <f t="shared" si="17"/>
        <v>100</v>
      </c>
      <c r="T103" s="14">
        <f t="shared" si="18"/>
        <v>64.023559529853458</v>
      </c>
      <c r="U103" s="19">
        <f t="shared" si="19"/>
        <v>24</v>
      </c>
      <c r="V103" s="128"/>
      <c r="W103" s="16"/>
    </row>
    <row r="104" spans="1:23" x14ac:dyDescent="0.25">
      <c r="A104" s="129">
        <v>22</v>
      </c>
      <c r="B104" s="130" t="s">
        <v>9</v>
      </c>
      <c r="C104" s="1">
        <v>5.5555555555555554</v>
      </c>
      <c r="D104" s="1">
        <v>78.218415865225722</v>
      </c>
      <c r="E104" s="1">
        <v>79.910004496628574</v>
      </c>
      <c r="F104" s="117">
        <v>88.186356073211314</v>
      </c>
      <c r="G104" s="117">
        <v>92.9</v>
      </c>
      <c r="H104" s="117">
        <v>90.3</v>
      </c>
      <c r="I104" s="1">
        <v>68.196721311475414</v>
      </c>
      <c r="J104" s="167">
        <v>3.7658551957772</v>
      </c>
      <c r="K104" s="126">
        <v>10</v>
      </c>
      <c r="L104" s="126">
        <v>20</v>
      </c>
      <c r="M104" s="126">
        <v>20</v>
      </c>
      <c r="N104" s="126">
        <v>10</v>
      </c>
      <c r="O104" s="126">
        <v>10</v>
      </c>
      <c r="P104" s="126">
        <v>10</v>
      </c>
      <c r="Q104" s="126">
        <v>10</v>
      </c>
      <c r="R104" s="126">
        <v>10</v>
      </c>
      <c r="S104" s="127">
        <f t="shared" si="17"/>
        <v>100</v>
      </c>
      <c r="T104" s="14">
        <f t="shared" si="18"/>
        <v>66.516132885972809</v>
      </c>
      <c r="U104" s="19">
        <f t="shared" si="19"/>
        <v>20</v>
      </c>
      <c r="V104" s="128"/>
      <c r="W104" s="16"/>
    </row>
    <row r="105" spans="1:23" x14ac:dyDescent="0.25">
      <c r="A105" s="129">
        <v>23</v>
      </c>
      <c r="B105" s="130" t="s">
        <v>10</v>
      </c>
      <c r="C105" s="1">
        <v>1.3071895424836601</v>
      </c>
      <c r="D105" s="1">
        <v>68.14558411143129</v>
      </c>
      <c r="E105" s="1">
        <v>76.88844313683515</v>
      </c>
      <c r="F105" s="117">
        <v>96.911764705882348</v>
      </c>
      <c r="G105" s="117">
        <v>90.3</v>
      </c>
      <c r="H105" s="117">
        <v>69.099999999999994</v>
      </c>
      <c r="I105" s="1">
        <v>62.39067055393587</v>
      </c>
      <c r="J105" s="167">
        <v>0.32958768359582374</v>
      </c>
      <c r="K105" s="126">
        <v>10</v>
      </c>
      <c r="L105" s="126">
        <v>20</v>
      </c>
      <c r="M105" s="126">
        <v>20</v>
      </c>
      <c r="N105" s="126">
        <v>10</v>
      </c>
      <c r="O105" s="126">
        <v>10</v>
      </c>
      <c r="P105" s="126">
        <v>10</v>
      </c>
      <c r="Q105" s="126">
        <v>10</v>
      </c>
      <c r="R105" s="126">
        <v>10</v>
      </c>
      <c r="S105" s="127">
        <f t="shared" si="17"/>
        <v>100</v>
      </c>
      <c r="T105" s="14">
        <f t="shared" si="18"/>
        <v>61.040726698243063</v>
      </c>
      <c r="U105" s="19">
        <f t="shared" si="19"/>
        <v>26</v>
      </c>
      <c r="V105" s="128"/>
      <c r="W105" s="16"/>
    </row>
    <row r="106" spans="1:23" x14ac:dyDescent="0.25">
      <c r="A106" s="129">
        <v>24</v>
      </c>
      <c r="B106" s="130" t="s">
        <v>11</v>
      </c>
      <c r="C106" s="1">
        <v>10</v>
      </c>
      <c r="D106" s="1">
        <v>97.60316211675358</v>
      </c>
      <c r="E106" s="1">
        <v>84.152492074550864</v>
      </c>
      <c r="F106" s="117">
        <v>81.789396768693678</v>
      </c>
      <c r="G106" s="117">
        <v>86.4</v>
      </c>
      <c r="H106" s="117">
        <v>92.6</v>
      </c>
      <c r="I106" s="1">
        <v>92.246520874751496</v>
      </c>
      <c r="J106" s="167">
        <v>7.3287945534641574</v>
      </c>
      <c r="K106" s="126">
        <v>10</v>
      </c>
      <c r="L106" s="126">
        <v>20</v>
      </c>
      <c r="M106" s="126">
        <v>20</v>
      </c>
      <c r="N106" s="126">
        <v>10</v>
      </c>
      <c r="O106" s="126">
        <v>10</v>
      </c>
      <c r="P106" s="126">
        <v>10</v>
      </c>
      <c r="Q106" s="126">
        <v>10</v>
      </c>
      <c r="R106" s="126">
        <v>10</v>
      </c>
      <c r="S106" s="127">
        <f t="shared" si="17"/>
        <v>100</v>
      </c>
      <c r="T106" s="14">
        <f t="shared" si="18"/>
        <v>73.387602057951824</v>
      </c>
      <c r="U106" s="19">
        <f t="shared" si="19"/>
        <v>8</v>
      </c>
      <c r="V106" s="128"/>
      <c r="W106" s="16"/>
    </row>
    <row r="107" spans="1:23" x14ac:dyDescent="0.25">
      <c r="A107" s="129">
        <v>25</v>
      </c>
      <c r="B107" s="130" t="s">
        <v>12</v>
      </c>
      <c r="C107" s="1">
        <v>5.5248618784530388</v>
      </c>
      <c r="D107" s="1">
        <v>89.750535377458846</v>
      </c>
      <c r="E107" s="1">
        <v>74.137727392032957</v>
      </c>
      <c r="F107" s="117">
        <v>80.611378431927534</v>
      </c>
      <c r="G107" s="117">
        <v>96.5</v>
      </c>
      <c r="H107" s="117">
        <v>87.2</v>
      </c>
      <c r="I107" s="115">
        <v>51.857585139318886</v>
      </c>
      <c r="J107" s="167">
        <v>0.9508196721311476</v>
      </c>
      <c r="K107" s="126">
        <v>10</v>
      </c>
      <c r="L107" s="126">
        <v>20</v>
      </c>
      <c r="M107" s="126">
        <v>20</v>
      </c>
      <c r="N107" s="126">
        <v>10</v>
      </c>
      <c r="O107" s="126">
        <v>10</v>
      </c>
      <c r="P107" s="126">
        <v>10</v>
      </c>
      <c r="Q107" s="126">
        <v>10</v>
      </c>
      <c r="R107" s="126">
        <v>10</v>
      </c>
      <c r="S107" s="127">
        <f t="shared" si="17"/>
        <v>100</v>
      </c>
      <c r="T107" s="14">
        <f t="shared" si="18"/>
        <v>65.042117066081431</v>
      </c>
      <c r="U107" s="19">
        <f t="shared" si="19"/>
        <v>23</v>
      </c>
      <c r="V107" s="128"/>
      <c r="W107" s="16"/>
    </row>
    <row r="108" spans="1:23" x14ac:dyDescent="0.25">
      <c r="A108" s="129">
        <v>26</v>
      </c>
      <c r="B108" s="130" t="s">
        <v>13</v>
      </c>
      <c r="C108" s="1">
        <v>50.416666666666664</v>
      </c>
      <c r="D108" s="1">
        <v>87.359617790100657</v>
      </c>
      <c r="E108" s="1">
        <v>96.479040681003539</v>
      </c>
      <c r="F108" s="117">
        <v>72.733803828762206</v>
      </c>
      <c r="G108" s="117">
        <v>92.8</v>
      </c>
      <c r="H108" s="117">
        <v>98.4</v>
      </c>
      <c r="I108" s="1">
        <v>83.966244725738392</v>
      </c>
      <c r="J108" s="167">
        <v>15.289135514018692</v>
      </c>
      <c r="K108" s="126">
        <v>10</v>
      </c>
      <c r="L108" s="126">
        <v>20</v>
      </c>
      <c r="M108" s="126">
        <v>20</v>
      </c>
      <c r="N108" s="126">
        <v>10</v>
      </c>
      <c r="O108" s="126">
        <v>10</v>
      </c>
      <c r="P108" s="126">
        <v>10</v>
      </c>
      <c r="Q108" s="126">
        <v>10</v>
      </c>
      <c r="R108" s="126">
        <v>10</v>
      </c>
      <c r="S108" s="127">
        <f t="shared" si="17"/>
        <v>100</v>
      </c>
      <c r="T108" s="14">
        <f t="shared" si="18"/>
        <v>78.12831676773942</v>
      </c>
      <c r="U108" s="19">
        <f t="shared" si="19"/>
        <v>2</v>
      </c>
      <c r="V108" s="128"/>
      <c r="W108" s="16"/>
    </row>
    <row r="109" spans="1:23" x14ac:dyDescent="0.25">
      <c r="A109" s="129">
        <v>27</v>
      </c>
      <c r="B109" s="130" t="s">
        <v>14</v>
      </c>
      <c r="C109" s="1">
        <v>42.924528301886795</v>
      </c>
      <c r="D109" s="1">
        <v>86.433889793987078</v>
      </c>
      <c r="E109" s="1">
        <v>98.752792797862625</v>
      </c>
      <c r="F109" s="117">
        <v>72.691996766370252</v>
      </c>
      <c r="G109" s="117">
        <v>93.6</v>
      </c>
      <c r="H109" s="117">
        <v>99.6</v>
      </c>
      <c r="I109" s="1">
        <v>75.653370013755165</v>
      </c>
      <c r="J109" s="167">
        <v>22.678899082568808</v>
      </c>
      <c r="K109" s="126">
        <v>10</v>
      </c>
      <c r="L109" s="126">
        <v>20</v>
      </c>
      <c r="M109" s="126">
        <v>20</v>
      </c>
      <c r="N109" s="126">
        <v>10</v>
      </c>
      <c r="O109" s="126">
        <v>10</v>
      </c>
      <c r="P109" s="126">
        <v>10</v>
      </c>
      <c r="Q109" s="126">
        <v>10</v>
      </c>
      <c r="R109" s="126">
        <v>10</v>
      </c>
      <c r="S109" s="127">
        <f t="shared" si="17"/>
        <v>100</v>
      </c>
      <c r="T109" s="14">
        <f t="shared" si="18"/>
        <v>77.752215934828058</v>
      </c>
      <c r="U109" s="19">
        <f t="shared" si="19"/>
        <v>4</v>
      </c>
      <c r="V109" s="128"/>
      <c r="W109" s="16"/>
    </row>
    <row r="110" spans="1:23" s="16" customFormat="1" ht="15" customHeight="1" thickBot="1" x14ac:dyDescent="0.3">
      <c r="A110" s="22">
        <v>28</v>
      </c>
      <c r="B110" s="132" t="s">
        <v>15</v>
      </c>
      <c r="C110" s="116">
        <v>16.551724137931036</v>
      </c>
      <c r="D110" s="116">
        <v>93.858182790119955</v>
      </c>
      <c r="E110" s="116">
        <v>94.673983107335729</v>
      </c>
      <c r="F110" s="170">
        <v>86.41943336613663</v>
      </c>
      <c r="G110" s="170">
        <v>90</v>
      </c>
      <c r="H110" s="170">
        <v>98.6</v>
      </c>
      <c r="I110" s="116">
        <v>60.709914320685435</v>
      </c>
      <c r="J110" s="174">
        <v>9.8252688172043001</v>
      </c>
      <c r="K110" s="126">
        <v>10</v>
      </c>
      <c r="L110" s="126">
        <v>20</v>
      </c>
      <c r="M110" s="126">
        <v>20</v>
      </c>
      <c r="N110" s="126">
        <v>10</v>
      </c>
      <c r="O110" s="126">
        <v>10</v>
      </c>
      <c r="P110" s="126">
        <v>10</v>
      </c>
      <c r="Q110" s="126">
        <v>10</v>
      </c>
      <c r="R110" s="126">
        <v>10</v>
      </c>
      <c r="S110" s="127">
        <f t="shared" si="17"/>
        <v>100</v>
      </c>
      <c r="T110" s="172">
        <f t="shared" si="18"/>
        <v>73.917067243686873</v>
      </c>
      <c r="U110" s="24">
        <f t="shared" si="19"/>
        <v>6</v>
      </c>
      <c r="V110" s="128"/>
    </row>
    <row r="111" spans="1:23" s="16" customFormat="1" ht="15" customHeight="1" x14ac:dyDescent="0.25">
      <c r="A111" s="119"/>
      <c r="B111" s="128"/>
      <c r="C111" s="128"/>
      <c r="D111" s="128"/>
      <c r="E111" s="128"/>
      <c r="F111" s="128"/>
      <c r="G111" s="128"/>
      <c r="H111" s="128"/>
      <c r="I111" s="128"/>
      <c r="J111" s="128"/>
      <c r="K111" s="128"/>
      <c r="L111" s="128"/>
      <c r="M111" s="128"/>
      <c r="N111" s="128"/>
      <c r="O111" s="128"/>
      <c r="P111" s="128"/>
      <c r="Q111" s="128"/>
      <c r="R111" s="128"/>
      <c r="S111" s="128"/>
      <c r="T111" s="128"/>
      <c r="U111" s="128"/>
      <c r="V111" s="128"/>
    </row>
    <row r="112" spans="1:23" x14ac:dyDescent="0.25">
      <c r="A112" s="126"/>
      <c r="B112" s="5" t="s">
        <v>68</v>
      </c>
      <c r="C112" s="5"/>
      <c r="D112" s="5"/>
      <c r="E112" s="5"/>
      <c r="F112" s="5"/>
      <c r="G112" s="5"/>
      <c r="H112" s="5"/>
      <c r="I112" s="5"/>
      <c r="J112" s="5"/>
      <c r="K112" s="128"/>
      <c r="L112" s="128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6"/>
    </row>
    <row r="113" spans="1:23" x14ac:dyDescent="0.25">
      <c r="A113" s="126"/>
      <c r="B113" s="25" t="s">
        <v>28</v>
      </c>
      <c r="C113" s="1">
        <f t="shared" ref="C113:J113" si="20">AVERAGE(C83:C110)</f>
        <v>15.240067789317493</v>
      </c>
      <c r="D113" s="1">
        <f t="shared" si="20"/>
        <v>87.758514813286439</v>
      </c>
      <c r="E113" s="1">
        <f t="shared" si="20"/>
        <v>84.922667538699244</v>
      </c>
      <c r="F113" s="1">
        <f t="shared" si="20"/>
        <v>83.588192987335233</v>
      </c>
      <c r="G113" s="1">
        <f t="shared" si="20"/>
        <v>91.982142857142861</v>
      </c>
      <c r="H113" s="1">
        <f t="shared" si="20"/>
        <v>88.857142857142847</v>
      </c>
      <c r="I113" s="1">
        <f>AVERAGE(I83:I110)</f>
        <v>62.592146772267718</v>
      </c>
      <c r="J113" s="1">
        <f t="shared" si="20"/>
        <v>5.5194023725610304</v>
      </c>
      <c r="K113" s="128"/>
      <c r="L113" s="128"/>
      <c r="M113" s="128"/>
      <c r="N113" s="128"/>
      <c r="O113" s="128"/>
      <c r="P113" s="128"/>
      <c r="Q113" s="128"/>
      <c r="R113" s="128"/>
      <c r="S113" s="128"/>
      <c r="T113" s="1">
        <f>AVERAGE(T83:T110)</f>
        <v>69.535944560534617</v>
      </c>
      <c r="U113" s="128"/>
      <c r="V113" s="128"/>
      <c r="W113" s="16"/>
    </row>
    <row r="114" spans="1:23" x14ac:dyDescent="0.25">
      <c r="A114" s="126"/>
      <c r="B114" s="25" t="s">
        <v>32</v>
      </c>
      <c r="C114" s="1">
        <f t="shared" ref="C114:J114" si="21">STDEV(C83:C110)</f>
        <v>11.936941704583209</v>
      </c>
      <c r="D114" s="1">
        <f t="shared" si="21"/>
        <v>8.1804302546358016</v>
      </c>
      <c r="E114" s="1">
        <f t="shared" si="21"/>
        <v>8.8505965324960982</v>
      </c>
      <c r="F114" s="1">
        <f t="shared" si="21"/>
        <v>9.8086528870204592</v>
      </c>
      <c r="G114" s="1">
        <f t="shared" si="21"/>
        <v>4.832762692093957</v>
      </c>
      <c r="H114" s="1">
        <f t="shared" si="21"/>
        <v>12.559353267479873</v>
      </c>
      <c r="I114" s="1">
        <f>STDEV(I83:I110)</f>
        <v>13.800809731637154</v>
      </c>
      <c r="J114" s="1">
        <f t="shared" si="21"/>
        <v>6.9602942325182049</v>
      </c>
      <c r="K114" s="128"/>
      <c r="L114" s="128"/>
      <c r="M114" s="128"/>
      <c r="N114" s="128"/>
      <c r="O114" s="128"/>
      <c r="P114" s="128"/>
      <c r="Q114" s="128"/>
      <c r="R114" s="128"/>
      <c r="S114" s="128"/>
      <c r="T114" s="1">
        <f>STDEV(T83:T110)</f>
        <v>5.6449918327293984</v>
      </c>
      <c r="U114" s="128"/>
      <c r="V114" s="128"/>
      <c r="W114" s="16"/>
    </row>
    <row r="115" spans="1:23" x14ac:dyDescent="0.25">
      <c r="A115" s="126"/>
      <c r="B115" s="25" t="s">
        <v>29</v>
      </c>
      <c r="C115" s="26">
        <f t="shared" ref="C115:J115" si="22">COUNT(C83:C110)</f>
        <v>28</v>
      </c>
      <c r="D115" s="26">
        <f t="shared" si="22"/>
        <v>28</v>
      </c>
      <c r="E115" s="26">
        <f t="shared" si="22"/>
        <v>28</v>
      </c>
      <c r="F115" s="26">
        <f t="shared" si="22"/>
        <v>28</v>
      </c>
      <c r="G115" s="26">
        <f t="shared" si="22"/>
        <v>28</v>
      </c>
      <c r="H115" s="26">
        <f t="shared" si="22"/>
        <v>28</v>
      </c>
      <c r="I115" s="26">
        <f>COUNT(I83:I110)</f>
        <v>27</v>
      </c>
      <c r="J115" s="26">
        <f t="shared" si="22"/>
        <v>27</v>
      </c>
      <c r="K115" s="128"/>
      <c r="L115" s="128"/>
      <c r="M115" s="128"/>
      <c r="N115" s="128"/>
      <c r="O115" s="128"/>
      <c r="P115" s="128"/>
      <c r="Q115" s="128"/>
      <c r="R115" s="128"/>
      <c r="S115" s="128"/>
      <c r="T115" s="26">
        <f>COUNT(T83:T110)</f>
        <v>28</v>
      </c>
      <c r="U115" s="128"/>
      <c r="V115" s="128"/>
      <c r="W115" s="16"/>
    </row>
    <row r="116" spans="1:23" x14ac:dyDescent="0.25">
      <c r="B116" s="25" t="s">
        <v>30</v>
      </c>
      <c r="C116" s="27">
        <f t="shared" ref="C116:J116" si="23">MIN(C83:C110)</f>
        <v>0.91743119266055051</v>
      </c>
      <c r="D116" s="27">
        <f t="shared" si="23"/>
        <v>67.836330930897489</v>
      </c>
      <c r="E116" s="27">
        <f t="shared" si="23"/>
        <v>69.476408809580747</v>
      </c>
      <c r="F116" s="27">
        <f t="shared" si="23"/>
        <v>67.763996754375796</v>
      </c>
      <c r="G116" s="27">
        <f t="shared" si="23"/>
        <v>77.599999999999994</v>
      </c>
      <c r="H116" s="27">
        <f t="shared" si="23"/>
        <v>44.1</v>
      </c>
      <c r="I116" s="27">
        <f>MIN(I83:I110)</f>
        <v>34.837092731829571</v>
      </c>
      <c r="J116" s="27">
        <f t="shared" si="23"/>
        <v>0.20839535576064305</v>
      </c>
      <c r="K116" s="128"/>
      <c r="L116" s="128"/>
      <c r="M116" s="128"/>
      <c r="N116" s="128"/>
      <c r="O116" s="128"/>
      <c r="P116" s="128"/>
      <c r="Q116" s="128"/>
      <c r="R116" s="128"/>
      <c r="S116" s="128"/>
      <c r="T116" s="27">
        <f>MIN(T83:T110)</f>
        <v>57.616467125616552</v>
      </c>
      <c r="U116" s="128"/>
      <c r="V116" s="128"/>
      <c r="W116" s="16"/>
    </row>
    <row r="117" spans="1:23" x14ac:dyDescent="0.25">
      <c r="B117" s="25" t="s">
        <v>31</v>
      </c>
      <c r="C117" s="27">
        <f t="shared" ref="C117:J117" si="24">MAX(C83:C110)</f>
        <v>50.416666666666664</v>
      </c>
      <c r="D117" s="27">
        <f t="shared" si="24"/>
        <v>97.60316211675358</v>
      </c>
      <c r="E117" s="27">
        <f t="shared" si="24"/>
        <v>99.078743107329956</v>
      </c>
      <c r="F117" s="27">
        <f t="shared" si="24"/>
        <v>100</v>
      </c>
      <c r="G117" s="27">
        <f t="shared" si="24"/>
        <v>98.2</v>
      </c>
      <c r="H117" s="27">
        <f t="shared" si="24"/>
        <v>100</v>
      </c>
      <c r="I117" s="27">
        <f>MAX(I83:I110)</f>
        <v>92.246520874751496</v>
      </c>
      <c r="J117" s="27">
        <f t="shared" si="24"/>
        <v>30.124175992641423</v>
      </c>
      <c r="K117" s="128"/>
      <c r="L117" s="128"/>
      <c r="M117" s="128"/>
      <c r="N117" s="128"/>
      <c r="O117" s="128"/>
      <c r="P117" s="128"/>
      <c r="Q117" s="128"/>
      <c r="R117" s="128"/>
      <c r="S117" s="128"/>
      <c r="T117" s="27">
        <f>MAX(T83:T110)</f>
        <v>78.586657520290615</v>
      </c>
      <c r="U117" s="128"/>
      <c r="V117" s="128"/>
      <c r="W117" s="16"/>
    </row>
    <row r="118" spans="1:23" x14ac:dyDescent="0.25">
      <c r="B118" s="5"/>
      <c r="C118" s="13"/>
      <c r="D118" s="13"/>
      <c r="E118" s="13"/>
      <c r="F118" s="13"/>
      <c r="G118" s="13"/>
      <c r="H118" s="13"/>
      <c r="I118" s="13"/>
      <c r="J118" s="13"/>
      <c r="K118" s="128"/>
      <c r="L118" s="128"/>
      <c r="M118" s="128"/>
      <c r="N118" s="128"/>
      <c r="O118" s="128"/>
      <c r="P118" s="128"/>
      <c r="Q118" s="128"/>
      <c r="R118" s="128"/>
      <c r="S118" s="128"/>
      <c r="T118" s="13"/>
      <c r="U118" s="128"/>
      <c r="V118" s="128"/>
    </row>
    <row r="119" spans="1:23" x14ac:dyDescent="0.25">
      <c r="B119" s="5"/>
      <c r="C119" s="13"/>
      <c r="D119" s="13"/>
      <c r="E119" s="13"/>
      <c r="F119" s="13"/>
      <c r="G119" s="13"/>
      <c r="H119" s="13"/>
      <c r="I119" s="13"/>
      <c r="J119" s="13"/>
      <c r="K119" s="128"/>
      <c r="L119" s="128"/>
      <c r="M119" s="128"/>
      <c r="N119" s="128"/>
      <c r="O119" s="128"/>
      <c r="P119" s="128"/>
      <c r="Q119" s="128"/>
      <c r="R119" s="128"/>
      <c r="S119" s="128"/>
      <c r="T119" s="13"/>
      <c r="U119" s="128"/>
      <c r="V119" s="128"/>
    </row>
    <row r="120" spans="1:23" x14ac:dyDescent="0.25">
      <c r="B120" s="5"/>
      <c r="C120" s="13"/>
      <c r="D120" s="13"/>
      <c r="E120" s="13"/>
      <c r="F120" s="13"/>
      <c r="G120" s="13"/>
      <c r="H120" s="13"/>
      <c r="I120" s="13"/>
      <c r="J120" s="13"/>
      <c r="K120" s="128"/>
      <c r="L120" s="128"/>
      <c r="M120" s="128"/>
      <c r="N120" s="128"/>
      <c r="O120" s="128"/>
      <c r="P120" s="128"/>
      <c r="Q120" s="128"/>
      <c r="R120" s="128"/>
      <c r="S120" s="128"/>
      <c r="T120" s="13"/>
      <c r="U120" s="128"/>
      <c r="V120" s="128"/>
    </row>
    <row r="121" spans="1:23" x14ac:dyDescent="0.25">
      <c r="B121" s="5"/>
      <c r="C121" s="13"/>
      <c r="D121" s="13"/>
      <c r="E121" s="13"/>
      <c r="F121" s="13"/>
      <c r="G121" s="13"/>
      <c r="H121" s="13"/>
      <c r="I121" s="13"/>
      <c r="J121" s="13"/>
      <c r="K121" s="128"/>
      <c r="L121" s="128"/>
      <c r="M121" s="128"/>
      <c r="N121" s="128"/>
      <c r="O121" s="128"/>
      <c r="P121" s="128"/>
      <c r="Q121" s="128"/>
      <c r="R121" s="128"/>
      <c r="S121" s="128"/>
      <c r="T121" s="13"/>
      <c r="U121" s="128"/>
      <c r="V121" s="128"/>
    </row>
    <row r="122" spans="1:23" x14ac:dyDescent="0.25">
      <c r="B122" s="70" t="s">
        <v>55</v>
      </c>
      <c r="C122" s="71"/>
      <c r="D122" s="71"/>
      <c r="E122" s="71"/>
      <c r="F122" s="71"/>
      <c r="G122" s="71"/>
      <c r="H122" s="71"/>
      <c r="I122" s="71"/>
      <c r="J122" s="71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</row>
    <row r="123" spans="1:23" x14ac:dyDescent="0.25">
      <c r="B123" s="37"/>
      <c r="C123" s="5"/>
      <c r="D123" s="72"/>
      <c r="E123" s="72"/>
      <c r="K123" s="128"/>
      <c r="L123" s="128"/>
      <c r="M123" s="128"/>
      <c r="N123" s="128"/>
      <c r="O123" s="128"/>
      <c r="P123" s="128"/>
      <c r="Q123" s="128"/>
      <c r="R123" s="128"/>
      <c r="S123" s="128"/>
      <c r="T123" s="128"/>
      <c r="U123" s="128"/>
      <c r="V123" s="128"/>
    </row>
    <row r="124" spans="1:23" x14ac:dyDescent="0.25">
      <c r="B124" s="73"/>
      <c r="K124" s="128"/>
      <c r="L124" s="128"/>
      <c r="M124" s="128"/>
      <c r="N124" s="128"/>
      <c r="O124" s="128"/>
      <c r="P124" s="128"/>
      <c r="Q124" s="128"/>
      <c r="R124" s="128"/>
      <c r="S124" s="128"/>
      <c r="T124" s="128"/>
      <c r="U124" s="128"/>
      <c r="V124" s="128"/>
    </row>
    <row r="125" spans="1:23" x14ac:dyDescent="0.25">
      <c r="B125" s="133" t="s">
        <v>66</v>
      </c>
      <c r="C125" s="62" t="s">
        <v>96</v>
      </c>
      <c r="K125" s="128"/>
      <c r="L125" s="128"/>
      <c r="M125" s="128"/>
      <c r="N125" s="128"/>
      <c r="O125" s="128"/>
      <c r="P125" s="128"/>
      <c r="Q125" s="128"/>
      <c r="R125" s="128"/>
      <c r="S125" s="128"/>
      <c r="T125" s="128"/>
      <c r="U125" s="128"/>
      <c r="V125" s="128"/>
    </row>
    <row r="126" spans="1:23" x14ac:dyDescent="0.25">
      <c r="B126" s="133" t="s">
        <v>67</v>
      </c>
      <c r="C126" s="62" t="s">
        <v>116</v>
      </c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</row>
    <row r="127" spans="1:23" x14ac:dyDescent="0.25">
      <c r="B127" s="133" t="s">
        <v>98</v>
      </c>
      <c r="C127" s="134" t="s">
        <v>118</v>
      </c>
      <c r="D127" s="16"/>
      <c r="E127" s="16"/>
      <c r="J127" s="16"/>
      <c r="K127" s="128"/>
      <c r="L127" s="128"/>
      <c r="M127" s="128"/>
      <c r="N127" s="128"/>
      <c r="O127" s="128"/>
      <c r="P127" s="128"/>
      <c r="Q127" s="128"/>
      <c r="R127" s="128"/>
      <c r="S127" s="128"/>
      <c r="T127" s="128"/>
      <c r="U127" s="128"/>
      <c r="V127" s="128"/>
    </row>
    <row r="128" spans="1:23" x14ac:dyDescent="0.25">
      <c r="B128" s="133" t="s">
        <v>117</v>
      </c>
      <c r="C128" s="134" t="s">
        <v>119</v>
      </c>
      <c r="K128" s="128"/>
      <c r="L128" s="128"/>
      <c r="M128" s="128"/>
      <c r="N128" s="128"/>
      <c r="O128" s="128"/>
      <c r="P128" s="128"/>
      <c r="Q128" s="128"/>
      <c r="R128" s="128"/>
      <c r="S128" s="128"/>
      <c r="T128" s="128"/>
      <c r="U128" s="128"/>
      <c r="V128" s="128"/>
    </row>
    <row r="129" spans="2:22" x14ac:dyDescent="0.25">
      <c r="B129" s="37" t="s">
        <v>122</v>
      </c>
      <c r="C129" s="5" t="s">
        <v>124</v>
      </c>
      <c r="K129" s="128"/>
      <c r="L129" s="128"/>
      <c r="M129" s="128"/>
      <c r="N129" s="128"/>
      <c r="O129" s="128"/>
      <c r="P129" s="128"/>
      <c r="Q129" s="128"/>
      <c r="R129" s="128"/>
      <c r="S129" s="128"/>
      <c r="T129" s="128"/>
      <c r="U129" s="128"/>
      <c r="V129" s="128"/>
    </row>
    <row r="130" spans="2:22" x14ac:dyDescent="0.25"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</row>
    <row r="131" spans="2:22" x14ac:dyDescent="0.25">
      <c r="K131" s="128"/>
      <c r="L131" s="128"/>
      <c r="M131" s="128"/>
      <c r="N131" s="128"/>
      <c r="O131" s="128"/>
      <c r="P131" s="128"/>
      <c r="Q131" s="128"/>
      <c r="R131" s="128"/>
      <c r="S131" s="128"/>
      <c r="T131" s="128"/>
      <c r="U131" s="128"/>
      <c r="V131" s="128"/>
    </row>
    <row r="132" spans="2:22" x14ac:dyDescent="0.25">
      <c r="K132" s="128"/>
      <c r="L132" s="128"/>
      <c r="M132" s="128"/>
      <c r="N132" s="128"/>
      <c r="O132" s="128"/>
      <c r="P132" s="128"/>
      <c r="Q132" s="128"/>
      <c r="R132" s="128"/>
      <c r="S132" s="128"/>
      <c r="T132" s="128"/>
      <c r="U132" s="128"/>
      <c r="V132" s="128"/>
    </row>
    <row r="133" spans="2:22" x14ac:dyDescent="0.25">
      <c r="K133" s="128"/>
      <c r="L133" s="128"/>
      <c r="M133" s="128"/>
      <c r="N133" s="128"/>
      <c r="O133" s="128"/>
      <c r="P133" s="128"/>
      <c r="Q133" s="128"/>
      <c r="R133" s="128"/>
      <c r="S133" s="128"/>
      <c r="T133" s="128"/>
      <c r="U133" s="128"/>
      <c r="V133" s="128"/>
    </row>
    <row r="134" spans="2:22" x14ac:dyDescent="0.25"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</row>
    <row r="135" spans="2:22" x14ac:dyDescent="0.25"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</row>
    <row r="136" spans="2:22" x14ac:dyDescent="0.25"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</row>
    <row r="137" spans="2:22" x14ac:dyDescent="0.25"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</row>
    <row r="138" spans="2:22" x14ac:dyDescent="0.25">
      <c r="K138" s="128"/>
      <c r="L138" s="128"/>
      <c r="M138" s="128"/>
      <c r="N138" s="128"/>
      <c r="O138" s="128"/>
      <c r="P138" s="128"/>
      <c r="Q138" s="128"/>
      <c r="R138" s="128"/>
      <c r="S138" s="128"/>
      <c r="T138" s="128"/>
      <c r="U138" s="128"/>
      <c r="V138" s="128"/>
    </row>
    <row r="139" spans="2:22" x14ac:dyDescent="0.25">
      <c r="K139" s="128"/>
      <c r="L139" s="1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</row>
    <row r="140" spans="2:22" x14ac:dyDescent="0.25">
      <c r="K140" s="128"/>
      <c r="L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</row>
    <row r="141" spans="2:22" x14ac:dyDescent="0.25"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</row>
    <row r="142" spans="2:22" x14ac:dyDescent="0.25">
      <c r="K142" s="128"/>
      <c r="L142" s="128"/>
      <c r="M142" s="128"/>
      <c r="N142" s="128"/>
      <c r="O142" s="128"/>
      <c r="P142" s="128"/>
      <c r="Q142" s="128"/>
      <c r="R142" s="128"/>
      <c r="S142" s="128"/>
      <c r="T142" s="128"/>
      <c r="U142" s="128"/>
      <c r="V142" s="128"/>
    </row>
    <row r="143" spans="2:22" x14ac:dyDescent="0.25">
      <c r="K143" s="128"/>
      <c r="L143" s="128"/>
      <c r="M143" s="128"/>
      <c r="N143" s="128"/>
      <c r="O143" s="128"/>
      <c r="P143" s="128"/>
      <c r="Q143" s="128"/>
      <c r="R143" s="128"/>
      <c r="S143" s="128"/>
      <c r="T143" s="128"/>
      <c r="U143" s="128"/>
      <c r="V143" s="128"/>
    </row>
    <row r="144" spans="2:22" x14ac:dyDescent="0.25">
      <c r="K144" s="128"/>
      <c r="L144" s="128"/>
      <c r="M144" s="128"/>
      <c r="N144" s="128"/>
      <c r="O144" s="128"/>
      <c r="P144" s="128"/>
      <c r="Q144" s="128"/>
      <c r="R144" s="128"/>
      <c r="S144" s="128"/>
      <c r="T144" s="128"/>
      <c r="U144" s="128"/>
      <c r="V144" s="128"/>
    </row>
    <row r="145" spans="11:22" x14ac:dyDescent="0.25"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</row>
    <row r="146" spans="11:22" x14ac:dyDescent="0.25"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</row>
    <row r="147" spans="11:22" x14ac:dyDescent="0.25">
      <c r="K147" s="128"/>
      <c r="L147" s="128"/>
      <c r="M147" s="128"/>
      <c r="N147" s="128"/>
      <c r="O147" s="128"/>
      <c r="P147" s="128"/>
      <c r="Q147" s="128"/>
      <c r="R147" s="128"/>
      <c r="S147" s="128"/>
      <c r="T147" s="128"/>
      <c r="U147" s="128"/>
      <c r="V147" s="128"/>
    </row>
    <row r="148" spans="11:22" x14ac:dyDescent="0.25">
      <c r="K148" s="128"/>
      <c r="L148" s="128"/>
      <c r="M148" s="128"/>
      <c r="N148" s="128"/>
      <c r="O148" s="128"/>
      <c r="P148" s="128"/>
      <c r="Q148" s="128"/>
      <c r="R148" s="128"/>
      <c r="S148" s="128"/>
      <c r="T148" s="128"/>
      <c r="U148" s="128"/>
      <c r="V148" s="128"/>
    </row>
    <row r="149" spans="11:22" x14ac:dyDescent="0.25">
      <c r="K149" s="128"/>
      <c r="L149" s="128"/>
      <c r="M149" s="128"/>
      <c r="N149" s="128"/>
      <c r="O149" s="128"/>
      <c r="P149" s="128"/>
      <c r="Q149" s="128"/>
      <c r="R149" s="128"/>
      <c r="S149" s="128"/>
      <c r="T149" s="128"/>
      <c r="U149" s="128"/>
      <c r="V149" s="128"/>
    </row>
    <row r="150" spans="11:22" x14ac:dyDescent="0.25"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</row>
    <row r="151" spans="11:22" x14ac:dyDescent="0.25"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</row>
    <row r="152" spans="11:22" x14ac:dyDescent="0.25">
      <c r="K152" s="128"/>
      <c r="L152" s="128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</row>
    <row r="153" spans="11:22" x14ac:dyDescent="0.25">
      <c r="K153" s="128"/>
      <c r="L153" s="128"/>
      <c r="M153" s="128"/>
      <c r="N153" s="128"/>
      <c r="O153" s="128"/>
      <c r="P153" s="128"/>
      <c r="Q153" s="128"/>
      <c r="R153" s="128"/>
      <c r="S153" s="128"/>
      <c r="T153" s="128"/>
      <c r="U153" s="128"/>
      <c r="V153" s="128"/>
    </row>
    <row r="154" spans="11:22" x14ac:dyDescent="0.25"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</row>
    <row r="155" spans="11:22" x14ac:dyDescent="0.25"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</row>
    <row r="156" spans="11:22" x14ac:dyDescent="0.25">
      <c r="K156" s="128"/>
      <c r="L156" s="128"/>
      <c r="M156" s="128"/>
      <c r="N156" s="128"/>
      <c r="O156" s="128"/>
      <c r="P156" s="128"/>
      <c r="Q156" s="128"/>
      <c r="R156" s="128"/>
      <c r="S156" s="128"/>
      <c r="T156" s="128"/>
      <c r="U156" s="128"/>
      <c r="V156" s="128"/>
    </row>
    <row r="157" spans="11:22" x14ac:dyDescent="0.25">
      <c r="K157" s="128"/>
      <c r="L157" s="128"/>
      <c r="M157" s="128"/>
      <c r="N157" s="128"/>
      <c r="O157" s="128"/>
      <c r="P157" s="128"/>
      <c r="Q157" s="128"/>
      <c r="R157" s="128"/>
      <c r="S157" s="128"/>
      <c r="T157" s="128"/>
      <c r="U157" s="128"/>
      <c r="V157" s="128"/>
    </row>
    <row r="158" spans="11:22" x14ac:dyDescent="0.25">
      <c r="K158" s="128"/>
      <c r="L158" s="128"/>
      <c r="M158" s="128"/>
      <c r="N158" s="128"/>
      <c r="O158" s="128"/>
      <c r="P158" s="128"/>
      <c r="Q158" s="128"/>
      <c r="R158" s="128"/>
      <c r="S158" s="128"/>
      <c r="T158" s="128"/>
      <c r="U158" s="128"/>
      <c r="V158" s="128"/>
    </row>
    <row r="159" spans="11:22" x14ac:dyDescent="0.25">
      <c r="K159" s="128"/>
      <c r="L159" s="128"/>
      <c r="M159" s="128"/>
      <c r="N159" s="128"/>
      <c r="O159" s="128"/>
      <c r="P159" s="128"/>
      <c r="Q159" s="128"/>
      <c r="R159" s="128"/>
      <c r="S159" s="128"/>
      <c r="T159" s="128"/>
      <c r="U159" s="128"/>
      <c r="V159" s="128"/>
    </row>
    <row r="160" spans="11:22" x14ac:dyDescent="0.25"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</row>
    <row r="161" spans="11:22" x14ac:dyDescent="0.25"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</row>
    <row r="162" spans="11:22" x14ac:dyDescent="0.25">
      <c r="K162" s="128"/>
      <c r="L162" s="128"/>
      <c r="M162" s="128"/>
      <c r="N162" s="128"/>
      <c r="O162" s="128"/>
      <c r="P162" s="128"/>
      <c r="Q162" s="128"/>
      <c r="R162" s="128"/>
      <c r="S162" s="128"/>
      <c r="T162" s="128"/>
      <c r="U162" s="128"/>
      <c r="V162" s="128"/>
    </row>
    <row r="163" spans="11:22" x14ac:dyDescent="0.25">
      <c r="K163" s="128"/>
      <c r="L163" s="128"/>
      <c r="M163" s="128"/>
      <c r="N163" s="128"/>
      <c r="O163" s="128"/>
      <c r="P163" s="128"/>
      <c r="Q163" s="128"/>
      <c r="R163" s="128"/>
      <c r="S163" s="128"/>
      <c r="T163" s="128"/>
      <c r="U163" s="128"/>
      <c r="V163" s="128"/>
    </row>
    <row r="164" spans="11:22" x14ac:dyDescent="0.25">
      <c r="K164" s="128"/>
      <c r="L164" s="128"/>
      <c r="M164" s="128"/>
      <c r="N164" s="128"/>
      <c r="O164" s="128"/>
      <c r="P164" s="128"/>
      <c r="Q164" s="128"/>
      <c r="R164" s="128"/>
      <c r="S164" s="128"/>
      <c r="T164" s="128"/>
      <c r="U164" s="128"/>
      <c r="V164" s="128"/>
    </row>
    <row r="165" spans="11:22" x14ac:dyDescent="0.25">
      <c r="K165" s="128"/>
      <c r="L165" s="128"/>
      <c r="M165" s="128"/>
      <c r="N165" s="128"/>
      <c r="O165" s="128"/>
      <c r="P165" s="128"/>
      <c r="Q165" s="128"/>
      <c r="R165" s="128"/>
      <c r="S165" s="128"/>
      <c r="T165" s="128"/>
      <c r="U165" s="128"/>
      <c r="V165" s="128"/>
    </row>
    <row r="166" spans="11:22" x14ac:dyDescent="0.25"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  <c r="V166" s="128"/>
    </row>
    <row r="167" spans="11:22" x14ac:dyDescent="0.25">
      <c r="K167" s="128"/>
      <c r="L167" s="128"/>
      <c r="M167" s="128"/>
      <c r="N167" s="128"/>
      <c r="O167" s="128"/>
      <c r="P167" s="128"/>
      <c r="Q167" s="128"/>
      <c r="R167" s="128"/>
      <c r="S167" s="128"/>
      <c r="T167" s="128"/>
      <c r="U167" s="128"/>
      <c r="V167" s="128"/>
    </row>
    <row r="168" spans="11:22" x14ac:dyDescent="0.25">
      <c r="K168" s="12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</row>
    <row r="169" spans="11:22" x14ac:dyDescent="0.25">
      <c r="K169" s="128"/>
      <c r="L169" s="128"/>
      <c r="M169" s="128"/>
      <c r="N169" s="128"/>
      <c r="O169" s="128"/>
      <c r="P169" s="128"/>
      <c r="Q169" s="128"/>
      <c r="R169" s="128"/>
      <c r="S169" s="128"/>
      <c r="T169" s="128"/>
      <c r="U169" s="128"/>
      <c r="V169" s="128"/>
    </row>
    <row r="170" spans="11:22" x14ac:dyDescent="0.25">
      <c r="K170" s="128"/>
      <c r="L170" s="128"/>
      <c r="M170" s="128"/>
      <c r="N170" s="128"/>
      <c r="O170" s="128"/>
      <c r="P170" s="128"/>
      <c r="Q170" s="128"/>
      <c r="R170" s="128"/>
      <c r="S170" s="128"/>
      <c r="T170" s="128"/>
      <c r="U170" s="128"/>
      <c r="V170" s="128"/>
    </row>
    <row r="171" spans="11:22" x14ac:dyDescent="0.25">
      <c r="K171" s="128"/>
      <c r="L171" s="128"/>
      <c r="M171" s="128"/>
      <c r="N171" s="128"/>
      <c r="O171" s="128"/>
      <c r="P171" s="128"/>
      <c r="Q171" s="128"/>
      <c r="R171" s="128"/>
      <c r="S171" s="128"/>
      <c r="T171" s="128"/>
      <c r="U171" s="128"/>
      <c r="V171" s="128"/>
    </row>
    <row r="172" spans="11:22" x14ac:dyDescent="0.25">
      <c r="K172" s="128"/>
      <c r="L172" s="128"/>
      <c r="M172" s="128"/>
      <c r="N172" s="128"/>
      <c r="O172" s="128"/>
      <c r="P172" s="128"/>
      <c r="Q172" s="128"/>
      <c r="R172" s="128"/>
      <c r="S172" s="128"/>
      <c r="T172" s="128"/>
      <c r="U172" s="128"/>
      <c r="V172" s="128"/>
    </row>
    <row r="173" spans="11:22" x14ac:dyDescent="0.25"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  <c r="V173" s="128"/>
    </row>
    <row r="174" spans="11:22" x14ac:dyDescent="0.25">
      <c r="K174" s="128"/>
      <c r="L174" s="128"/>
      <c r="M174" s="128"/>
      <c r="N174" s="128"/>
      <c r="O174" s="128"/>
      <c r="P174" s="128"/>
      <c r="Q174" s="128"/>
      <c r="R174" s="128"/>
      <c r="S174" s="128"/>
      <c r="T174" s="128"/>
      <c r="U174" s="128"/>
      <c r="V174" s="128"/>
    </row>
    <row r="175" spans="11:22" x14ac:dyDescent="0.25">
      <c r="K175" s="128"/>
      <c r="L175" s="128"/>
      <c r="M175" s="128"/>
      <c r="N175" s="128"/>
      <c r="O175" s="128"/>
      <c r="P175" s="128"/>
      <c r="Q175" s="128"/>
      <c r="R175" s="128"/>
      <c r="S175" s="128"/>
      <c r="T175" s="128"/>
      <c r="U175" s="128"/>
      <c r="V175" s="128"/>
    </row>
    <row r="176" spans="11:22" x14ac:dyDescent="0.25">
      <c r="K176" s="128"/>
      <c r="L176" s="128"/>
      <c r="M176" s="128"/>
      <c r="N176" s="128"/>
      <c r="O176" s="128"/>
      <c r="P176" s="128"/>
      <c r="Q176" s="128"/>
      <c r="R176" s="128"/>
      <c r="S176" s="128"/>
      <c r="T176" s="128"/>
      <c r="U176" s="128"/>
      <c r="V176" s="128"/>
    </row>
    <row r="177" spans="11:22" x14ac:dyDescent="0.25"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</row>
    <row r="178" spans="11:22" x14ac:dyDescent="0.25">
      <c r="K178" s="128"/>
      <c r="L178" s="128"/>
      <c r="M178" s="128"/>
      <c r="N178" s="128"/>
      <c r="O178" s="128"/>
      <c r="P178" s="128"/>
      <c r="Q178" s="128"/>
      <c r="R178" s="128"/>
      <c r="S178" s="128"/>
      <c r="T178" s="128"/>
      <c r="U178" s="128"/>
      <c r="V178" s="128"/>
    </row>
    <row r="179" spans="11:22" x14ac:dyDescent="0.25">
      <c r="K179" s="128"/>
      <c r="L179" s="128"/>
      <c r="M179" s="128"/>
      <c r="N179" s="128"/>
      <c r="O179" s="128"/>
      <c r="P179" s="128"/>
      <c r="Q179" s="128"/>
      <c r="R179" s="128"/>
      <c r="S179" s="128"/>
      <c r="T179" s="128"/>
      <c r="U179" s="128"/>
      <c r="V179" s="128"/>
    </row>
    <row r="180" spans="11:22" x14ac:dyDescent="0.25"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</row>
    <row r="181" spans="11:22" x14ac:dyDescent="0.25"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</row>
    <row r="182" spans="11:22" x14ac:dyDescent="0.25"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</row>
    <row r="183" spans="11:22" x14ac:dyDescent="0.25"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</row>
    <row r="184" spans="11:22" x14ac:dyDescent="0.25"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</row>
    <row r="185" spans="11:22" x14ac:dyDescent="0.25"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</row>
    <row r="186" spans="11:22" x14ac:dyDescent="0.25">
      <c r="K186" s="128"/>
      <c r="L186" s="128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</row>
    <row r="187" spans="11:22" x14ac:dyDescent="0.25">
      <c r="K187" s="128"/>
      <c r="L187" s="128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</row>
    <row r="188" spans="11:22" x14ac:dyDescent="0.25">
      <c r="K188" s="128"/>
      <c r="L188" s="128"/>
      <c r="M188" s="128"/>
      <c r="N188" s="128"/>
      <c r="O188" s="128"/>
      <c r="P188" s="128"/>
      <c r="Q188" s="128"/>
      <c r="R188" s="128"/>
      <c r="S188" s="128"/>
      <c r="T188" s="128"/>
      <c r="U188" s="128"/>
      <c r="V188" s="128"/>
    </row>
    <row r="189" spans="11:22" x14ac:dyDescent="0.25"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</row>
    <row r="190" spans="11:22" x14ac:dyDescent="0.25">
      <c r="K190" s="128"/>
      <c r="L190" s="128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</row>
    <row r="191" spans="11:22" x14ac:dyDescent="0.25">
      <c r="K191" s="128"/>
      <c r="L191" s="128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</row>
    <row r="192" spans="11:22" x14ac:dyDescent="0.25"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</row>
    <row r="193" spans="11:22" x14ac:dyDescent="0.25"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</row>
    <row r="194" spans="11:22" x14ac:dyDescent="0.25">
      <c r="K194" s="128"/>
      <c r="L194" s="128"/>
      <c r="M194" s="128"/>
      <c r="N194" s="128"/>
      <c r="O194" s="128"/>
      <c r="P194" s="128"/>
      <c r="Q194" s="128"/>
      <c r="R194" s="128"/>
      <c r="S194" s="128"/>
      <c r="T194" s="128"/>
      <c r="U194" s="128"/>
      <c r="V194" s="128"/>
    </row>
    <row r="195" spans="11:22" x14ac:dyDescent="0.25">
      <c r="K195" s="128"/>
      <c r="L195" s="128"/>
      <c r="M195" s="128"/>
      <c r="N195" s="128"/>
      <c r="O195" s="128"/>
      <c r="P195" s="128"/>
      <c r="Q195" s="128"/>
      <c r="R195" s="128"/>
      <c r="S195" s="128"/>
      <c r="T195" s="128"/>
      <c r="U195" s="128"/>
      <c r="V195" s="128"/>
    </row>
    <row r="196" spans="11:22" x14ac:dyDescent="0.25">
      <c r="K196" s="128"/>
      <c r="L196" s="128"/>
      <c r="M196" s="128"/>
      <c r="N196" s="128"/>
      <c r="O196" s="128"/>
      <c r="P196" s="128"/>
      <c r="Q196" s="128"/>
      <c r="R196" s="128"/>
      <c r="S196" s="128"/>
      <c r="T196" s="128"/>
      <c r="U196" s="128"/>
      <c r="V196" s="128"/>
    </row>
    <row r="197" spans="11:22" x14ac:dyDescent="0.25">
      <c r="K197" s="128"/>
      <c r="L197" s="128"/>
      <c r="M197" s="128"/>
      <c r="N197" s="128"/>
      <c r="O197" s="128"/>
      <c r="P197" s="128"/>
      <c r="Q197" s="128"/>
      <c r="R197" s="128"/>
      <c r="S197" s="128"/>
      <c r="T197" s="128"/>
      <c r="U197" s="128"/>
      <c r="V197" s="128"/>
    </row>
    <row r="198" spans="11:22" x14ac:dyDescent="0.25"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</row>
    <row r="199" spans="11:22" x14ac:dyDescent="0.25">
      <c r="K199" s="128"/>
      <c r="L199" s="128"/>
      <c r="M199" s="128"/>
      <c r="N199" s="128"/>
      <c r="O199" s="128"/>
      <c r="P199" s="128"/>
      <c r="Q199" s="128"/>
      <c r="R199" s="128"/>
      <c r="S199" s="128"/>
      <c r="T199" s="128"/>
      <c r="U199" s="128"/>
      <c r="V199" s="128"/>
    </row>
    <row r="200" spans="11:22" x14ac:dyDescent="0.25">
      <c r="K200" s="128"/>
      <c r="L200" s="128"/>
      <c r="M200" s="128"/>
      <c r="N200" s="128"/>
      <c r="O200" s="128"/>
      <c r="P200" s="128"/>
      <c r="Q200" s="128"/>
      <c r="R200" s="128"/>
      <c r="S200" s="128"/>
      <c r="T200" s="128"/>
      <c r="U200" s="128"/>
      <c r="V200" s="128"/>
    </row>
    <row r="201" spans="11:22" x14ac:dyDescent="0.25">
      <c r="K201" s="128"/>
      <c r="L201" s="128"/>
      <c r="M201" s="128"/>
      <c r="N201" s="128"/>
      <c r="O201" s="128"/>
      <c r="P201" s="128"/>
      <c r="Q201" s="128"/>
      <c r="R201" s="128"/>
      <c r="S201" s="128"/>
      <c r="T201" s="128"/>
      <c r="U201" s="128"/>
      <c r="V201" s="128"/>
    </row>
    <row r="202" spans="11:22" x14ac:dyDescent="0.25">
      <c r="K202" s="128"/>
      <c r="L202" s="128"/>
      <c r="M202" s="128"/>
      <c r="N202" s="128"/>
      <c r="O202" s="128"/>
      <c r="P202" s="128"/>
      <c r="Q202" s="128"/>
      <c r="R202" s="128"/>
      <c r="S202" s="128"/>
      <c r="T202" s="128"/>
      <c r="U202" s="128"/>
      <c r="V202" s="128"/>
    </row>
  </sheetData>
  <sortState ref="A83:S110">
    <sortCondition ref="A83:A110"/>
  </sortState>
  <mergeCells count="9">
    <mergeCell ref="A81:B81"/>
    <mergeCell ref="K81:R81"/>
    <mergeCell ref="T81:U81"/>
    <mergeCell ref="A1:B1"/>
    <mergeCell ref="K1:R1"/>
    <mergeCell ref="T1:U1"/>
    <mergeCell ref="A41:B41"/>
    <mergeCell ref="K41:R41"/>
    <mergeCell ref="T41:U41"/>
  </mergeCells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127"/>
  <sheetViews>
    <sheetView topLeftCell="B1" zoomScale="60" zoomScaleNormal="60" workbookViewId="0">
      <selection activeCell="W32" sqref="W32"/>
    </sheetView>
  </sheetViews>
  <sheetFormatPr defaultColWidth="8.625" defaultRowHeight="15" x14ac:dyDescent="0.25"/>
  <cols>
    <col min="1" max="1" width="4.625" style="16" customWidth="1"/>
    <col min="2" max="2" width="20.125" style="16" customWidth="1"/>
    <col min="3" max="3" width="19.5" style="16" customWidth="1"/>
    <col min="4" max="4" width="21.625" style="16" customWidth="1"/>
    <col min="5" max="6" width="17.5" style="16" customWidth="1"/>
    <col min="7" max="8" width="17.125" style="16" bestFit="1" customWidth="1"/>
    <col min="9" max="14" width="4.625" style="16" customWidth="1"/>
    <col min="15" max="15" width="5.625" style="16" bestFit="1" customWidth="1"/>
    <col min="16" max="16384" width="8.625" style="16"/>
  </cols>
  <sheetData>
    <row r="1" spans="1:20" ht="80.099999999999994" customHeight="1" thickBot="1" x14ac:dyDescent="0.3">
      <c r="A1" s="191" t="s">
        <v>40</v>
      </c>
      <c r="B1" s="192"/>
      <c r="C1" s="38" t="s">
        <v>34</v>
      </c>
      <c r="D1" s="39" t="s">
        <v>35</v>
      </c>
      <c r="E1" s="39" t="s">
        <v>36</v>
      </c>
      <c r="F1" s="39" t="s">
        <v>37</v>
      </c>
      <c r="G1" s="39" t="s">
        <v>38</v>
      </c>
      <c r="H1" s="105" t="s">
        <v>39</v>
      </c>
      <c r="I1" s="193" t="s">
        <v>56</v>
      </c>
      <c r="J1" s="193"/>
      <c r="K1" s="193"/>
      <c r="L1" s="193"/>
      <c r="M1" s="193"/>
      <c r="N1" s="193"/>
      <c r="O1" s="11"/>
      <c r="P1" s="189" t="s">
        <v>79</v>
      </c>
      <c r="Q1" s="190"/>
      <c r="S1" s="5"/>
      <c r="T1" s="5"/>
    </row>
    <row r="2" spans="1:20" s="45" customFormat="1" ht="24" customHeight="1" thickBot="1" x14ac:dyDescent="0.25">
      <c r="A2" s="40" t="s">
        <v>47</v>
      </c>
      <c r="B2" s="41" t="s">
        <v>26</v>
      </c>
      <c r="C2" s="69" t="s">
        <v>78</v>
      </c>
      <c r="D2" s="69" t="s">
        <v>78</v>
      </c>
      <c r="E2" s="42" t="s">
        <v>77</v>
      </c>
      <c r="F2" s="69" t="s">
        <v>78</v>
      </c>
      <c r="G2" s="99" t="s">
        <v>125</v>
      </c>
      <c r="H2" s="43" t="s">
        <v>76</v>
      </c>
      <c r="I2" s="44" t="s">
        <v>58</v>
      </c>
      <c r="J2" s="44" t="s">
        <v>59</v>
      </c>
      <c r="K2" s="44" t="s">
        <v>60</v>
      </c>
      <c r="L2" s="44" t="s">
        <v>61</v>
      </c>
      <c r="M2" s="44" t="s">
        <v>64</v>
      </c>
      <c r="N2" s="44" t="s">
        <v>65</v>
      </c>
      <c r="O2" s="104"/>
      <c r="P2" s="107" t="s">
        <v>62</v>
      </c>
      <c r="Q2" s="108" t="s">
        <v>57</v>
      </c>
      <c r="S2" s="109"/>
      <c r="T2" s="46"/>
    </row>
    <row r="3" spans="1:20" x14ac:dyDescent="0.25">
      <c r="A3" s="47">
        <v>1</v>
      </c>
      <c r="B3" s="48" t="s">
        <v>71</v>
      </c>
      <c r="C3" s="91">
        <v>55.8</v>
      </c>
      <c r="D3" s="91">
        <v>60.71979692634757</v>
      </c>
      <c r="E3" s="92">
        <v>78.571428571428569</v>
      </c>
      <c r="F3" s="92">
        <v>55</v>
      </c>
      <c r="G3" s="2">
        <v>60.084033613445378</v>
      </c>
      <c r="H3" s="93">
        <v>50.864692722096549</v>
      </c>
      <c r="I3" s="49">
        <v>33.333333333333329</v>
      </c>
      <c r="J3" s="49">
        <v>23.333333333333332</v>
      </c>
      <c r="K3" s="49">
        <v>16.666666666666664</v>
      </c>
      <c r="L3" s="49">
        <v>6.666666666666667</v>
      </c>
      <c r="M3" s="49">
        <v>13.333333333333334</v>
      </c>
      <c r="N3" s="49">
        <v>6.666666666666667</v>
      </c>
      <c r="O3" s="50">
        <f t="shared" ref="O3:O30" si="0">SUM(I3:N3)</f>
        <v>99.999999999999986</v>
      </c>
      <c r="P3" s="110">
        <f>((C3*I3)+(D3*J3)+(E3*K3)+(F3*L3)+(G3*M3)+(H3*N3))/(SUM(I3,J3,K3,L3,M3,N3))</f>
        <v>60.932041374651689</v>
      </c>
      <c r="Q3" s="15">
        <f t="shared" ref="Q3:Q30" si="1">RANK(P3,P$3:P$30)</f>
        <v>7</v>
      </c>
      <c r="S3" s="111"/>
      <c r="T3" s="5"/>
    </row>
    <row r="4" spans="1:20" x14ac:dyDescent="0.25">
      <c r="A4" s="51">
        <v>2</v>
      </c>
      <c r="B4" s="52" t="s">
        <v>17</v>
      </c>
      <c r="C4" s="18">
        <v>46.4</v>
      </c>
      <c r="D4" s="18">
        <v>65.861570920917828</v>
      </c>
      <c r="E4" s="94">
        <v>59.785522788203757</v>
      </c>
      <c r="F4" s="94">
        <v>18</v>
      </c>
      <c r="G4" s="3">
        <v>47.740440324449594</v>
      </c>
      <c r="H4" s="95">
        <v>65.861958419316096</v>
      </c>
      <c r="I4" s="49">
        <v>33.333333333333329</v>
      </c>
      <c r="J4" s="49">
        <v>23.333333333333332</v>
      </c>
      <c r="K4" s="49">
        <v>16.666666666666664</v>
      </c>
      <c r="L4" s="49">
        <v>6.666666666666667</v>
      </c>
      <c r="M4" s="49">
        <v>13.333333333333334</v>
      </c>
      <c r="N4" s="49">
        <v>6.666666666666667</v>
      </c>
      <c r="O4" s="50">
        <f t="shared" si="0"/>
        <v>99.999999999999986</v>
      </c>
      <c r="P4" s="110">
        <f t="shared" ref="P4:P30" si="2">((C4*I4)+(D4*J4)+(E4*K4)+(F4*L4)+(G4*M4)+(H4*N4))/(SUM(I4,J4,K4,L4,M4,N4))</f>
        <v>52.754809617462477</v>
      </c>
      <c r="Q4" s="15">
        <f t="shared" si="1"/>
        <v>18</v>
      </c>
      <c r="S4" s="111"/>
      <c r="T4" s="5"/>
    </row>
    <row r="5" spans="1:20" x14ac:dyDescent="0.25">
      <c r="A5" s="51">
        <v>3</v>
      </c>
      <c r="B5" s="52" t="s">
        <v>18</v>
      </c>
      <c r="C5" s="18">
        <v>51</v>
      </c>
      <c r="D5" s="18">
        <v>56.24869998875684</v>
      </c>
      <c r="E5" s="94">
        <v>67.679558011049721</v>
      </c>
      <c r="F5" s="94">
        <v>37</v>
      </c>
      <c r="G5" s="3">
        <v>44.871794871794869</v>
      </c>
      <c r="H5" s="95">
        <v>83.795587665054398</v>
      </c>
      <c r="I5" s="49">
        <v>33.333333333333329</v>
      </c>
      <c r="J5" s="49">
        <v>23.333333333333332</v>
      </c>
      <c r="K5" s="49">
        <v>16.666666666666664</v>
      </c>
      <c r="L5" s="49">
        <v>6.666666666666667</v>
      </c>
      <c r="M5" s="49">
        <v>13.333333333333334</v>
      </c>
      <c r="N5" s="49">
        <v>6.666666666666667</v>
      </c>
      <c r="O5" s="50">
        <f t="shared" si="0"/>
        <v>99.999999999999986</v>
      </c>
      <c r="P5" s="110">
        <f t="shared" si="2"/>
        <v>55.440568159794502</v>
      </c>
      <c r="Q5" s="15">
        <f t="shared" si="1"/>
        <v>15</v>
      </c>
      <c r="S5" s="111"/>
      <c r="T5" s="5"/>
    </row>
    <row r="6" spans="1:20" x14ac:dyDescent="0.25">
      <c r="A6" s="51">
        <v>4</v>
      </c>
      <c r="B6" s="52" t="s">
        <v>19</v>
      </c>
      <c r="C6" s="18">
        <v>54.400000000000006</v>
      </c>
      <c r="D6" s="18">
        <v>63.077986691156603</v>
      </c>
      <c r="E6" s="94">
        <v>88.94472361809045</v>
      </c>
      <c r="F6" s="94">
        <v>73</v>
      </c>
      <c r="G6" s="3">
        <v>63.382594417077179</v>
      </c>
      <c r="H6" s="95">
        <v>65.160627365286217</v>
      </c>
      <c r="I6" s="49">
        <v>33.333333333333329</v>
      </c>
      <c r="J6" s="49">
        <v>23.333333333333332</v>
      </c>
      <c r="K6" s="49">
        <v>16.666666666666664</v>
      </c>
      <c r="L6" s="49">
        <v>6.666666666666667</v>
      </c>
      <c r="M6" s="49">
        <v>13.333333333333334</v>
      </c>
      <c r="N6" s="49">
        <v>6.666666666666667</v>
      </c>
      <c r="O6" s="50">
        <f t="shared" si="0"/>
        <v>99.999999999999986</v>
      </c>
      <c r="P6" s="110">
        <f t="shared" si="2"/>
        <v>65.337371910914328</v>
      </c>
      <c r="Q6" s="15">
        <f t="shared" si="1"/>
        <v>2</v>
      </c>
      <c r="S6" s="111"/>
      <c r="T6" s="5"/>
    </row>
    <row r="7" spans="1:20" x14ac:dyDescent="0.25">
      <c r="A7" s="51">
        <v>5</v>
      </c>
      <c r="B7" s="52" t="s">
        <v>16</v>
      </c>
      <c r="C7" s="18">
        <v>55.600000000000009</v>
      </c>
      <c r="D7" s="18">
        <v>42.250741857686762</v>
      </c>
      <c r="E7" s="94">
        <v>80.395387149917624</v>
      </c>
      <c r="F7" s="94">
        <v>52</v>
      </c>
      <c r="G7" s="3">
        <v>45.86597040905135</v>
      </c>
      <c r="H7" s="95">
        <v>81.259841184410845</v>
      </c>
      <c r="I7" s="49">
        <v>33.333333333333329</v>
      </c>
      <c r="J7" s="49">
        <v>23.333333333333332</v>
      </c>
      <c r="K7" s="49">
        <v>16.666666666666664</v>
      </c>
      <c r="L7" s="49">
        <v>6.666666666666667</v>
      </c>
      <c r="M7" s="49">
        <v>13.333333333333334</v>
      </c>
      <c r="N7" s="49">
        <v>6.666666666666667</v>
      </c>
      <c r="O7" s="50">
        <f t="shared" si="0"/>
        <v>99.999999999999986</v>
      </c>
      <c r="P7" s="110">
        <f t="shared" si="2"/>
        <v>56.790523091947435</v>
      </c>
      <c r="Q7" s="15">
        <f t="shared" si="1"/>
        <v>13</v>
      </c>
      <c r="S7" s="111"/>
      <c r="T7" s="5"/>
    </row>
    <row r="8" spans="1:20" x14ac:dyDescent="0.25">
      <c r="A8" s="51">
        <v>6</v>
      </c>
      <c r="B8" s="52" t="s">
        <v>20</v>
      </c>
      <c r="C8" s="18">
        <v>51.2</v>
      </c>
      <c r="D8" s="18">
        <v>38.007214593742027</v>
      </c>
      <c r="E8" s="94">
        <v>59.289617486338798</v>
      </c>
      <c r="F8" s="94">
        <v>41</v>
      </c>
      <c r="G8" s="3">
        <v>30.778164924506392</v>
      </c>
      <c r="H8" s="95">
        <v>81.626629388050759</v>
      </c>
      <c r="I8" s="49">
        <v>33.333333333333329</v>
      </c>
      <c r="J8" s="49">
        <v>23.333333333333332</v>
      </c>
      <c r="K8" s="49">
        <v>16.666666666666664</v>
      </c>
      <c r="L8" s="49">
        <v>6.666666666666667</v>
      </c>
      <c r="M8" s="49">
        <v>13.333333333333334</v>
      </c>
      <c r="N8" s="49">
        <v>6.666666666666667</v>
      </c>
      <c r="O8" s="50">
        <f t="shared" si="0"/>
        <v>99.999999999999986</v>
      </c>
      <c r="P8" s="110">
        <f t="shared" si="2"/>
        <v>48.095483602067183</v>
      </c>
      <c r="Q8" s="15">
        <f t="shared" si="1"/>
        <v>23</v>
      </c>
      <c r="S8" s="111"/>
      <c r="T8" s="5"/>
    </row>
    <row r="9" spans="1:20" x14ac:dyDescent="0.25">
      <c r="A9" s="51">
        <v>7</v>
      </c>
      <c r="B9" s="52" t="s">
        <v>21</v>
      </c>
      <c r="C9" s="18">
        <v>56.000000000000007</v>
      </c>
      <c r="D9" s="18">
        <v>63.001998049031286</v>
      </c>
      <c r="E9" s="94">
        <v>82.568807339449535</v>
      </c>
      <c r="F9" s="94">
        <v>43</v>
      </c>
      <c r="G9" s="3">
        <v>53.351206434316353</v>
      </c>
      <c r="H9" s="95">
        <v>49.042788724544039</v>
      </c>
      <c r="I9" s="49">
        <v>33.333333333333329</v>
      </c>
      <c r="J9" s="49">
        <v>23.333333333333332</v>
      </c>
      <c r="K9" s="49">
        <v>16.666666666666664</v>
      </c>
      <c r="L9" s="49">
        <v>6.666666666666667</v>
      </c>
      <c r="M9" s="49">
        <v>13.333333333333334</v>
      </c>
      <c r="N9" s="49">
        <v>6.666666666666667</v>
      </c>
      <c r="O9" s="50">
        <f t="shared" si="0"/>
        <v>99.999999999999986</v>
      </c>
      <c r="P9" s="110">
        <f t="shared" si="2"/>
        <v>60.378280874227336</v>
      </c>
      <c r="Q9" s="15">
        <f t="shared" si="1"/>
        <v>8</v>
      </c>
      <c r="S9" s="111"/>
      <c r="T9" s="5"/>
    </row>
    <row r="10" spans="1:20" x14ac:dyDescent="0.25">
      <c r="A10" s="51">
        <v>8</v>
      </c>
      <c r="B10" s="52" t="s">
        <v>22</v>
      </c>
      <c r="C10" s="18">
        <v>56.000000000000007</v>
      </c>
      <c r="D10" s="18">
        <v>50.309658753901502</v>
      </c>
      <c r="E10" s="94">
        <v>55.319148936170215</v>
      </c>
      <c r="F10" s="94">
        <v>13</v>
      </c>
      <c r="G10" s="3">
        <v>27.016129032258064</v>
      </c>
      <c r="H10" s="95">
        <v>37.965106879248957</v>
      </c>
      <c r="I10" s="49">
        <v>33.333333333333329</v>
      </c>
      <c r="J10" s="49">
        <v>23.333333333333332</v>
      </c>
      <c r="K10" s="49">
        <v>16.666666666666664</v>
      </c>
      <c r="L10" s="49">
        <v>6.666666666666667</v>
      </c>
      <c r="M10" s="49">
        <v>13.333333333333334</v>
      </c>
      <c r="N10" s="49">
        <v>6.666666666666667</v>
      </c>
      <c r="O10" s="50">
        <f t="shared" si="0"/>
        <v>99.999999999999986</v>
      </c>
      <c r="P10" s="110">
        <f t="shared" si="2"/>
        <v>46.625269528189733</v>
      </c>
      <c r="Q10" s="15">
        <f t="shared" si="1"/>
        <v>26</v>
      </c>
      <c r="S10" s="111"/>
      <c r="T10" s="5"/>
    </row>
    <row r="11" spans="1:20" x14ac:dyDescent="0.25">
      <c r="A11" s="51">
        <v>9</v>
      </c>
      <c r="B11" s="52" t="s">
        <v>23</v>
      </c>
      <c r="C11" s="18">
        <v>58.8</v>
      </c>
      <c r="D11" s="18">
        <v>52.46694776493166</v>
      </c>
      <c r="E11" s="94">
        <v>73.142857142857139</v>
      </c>
      <c r="F11" s="94">
        <v>30</v>
      </c>
      <c r="G11" s="3">
        <v>66.826156299840505</v>
      </c>
      <c r="H11" s="95">
        <v>30.137884543062949</v>
      </c>
      <c r="I11" s="49">
        <v>33.333333333333329</v>
      </c>
      <c r="J11" s="49">
        <v>23.333333333333332</v>
      </c>
      <c r="K11" s="49">
        <v>16.666666666666664</v>
      </c>
      <c r="L11" s="49">
        <v>6.666666666666667</v>
      </c>
      <c r="M11" s="49">
        <v>13.333333333333334</v>
      </c>
      <c r="N11" s="49">
        <v>6.666666666666667</v>
      </c>
      <c r="O11" s="50">
        <f t="shared" si="0"/>
        <v>99.999999999999986</v>
      </c>
      <c r="P11" s="110">
        <f t="shared" si="2"/>
        <v>56.952110478476506</v>
      </c>
      <c r="Q11" s="15">
        <f t="shared" si="1"/>
        <v>12</v>
      </c>
      <c r="S11" s="111"/>
      <c r="T11" s="5"/>
    </row>
    <row r="12" spans="1:20" x14ac:dyDescent="0.25">
      <c r="A12" s="51">
        <v>10</v>
      </c>
      <c r="B12" s="52" t="s">
        <v>24</v>
      </c>
      <c r="C12" s="18">
        <v>59.20000000000001</v>
      </c>
      <c r="D12" s="18">
        <v>53.553834897782949</v>
      </c>
      <c r="E12" s="94">
        <v>72.294887039239001</v>
      </c>
      <c r="F12" s="94">
        <v>55</v>
      </c>
      <c r="G12" s="3">
        <v>60.526315789473685</v>
      </c>
      <c r="H12" s="95">
        <v>54.15469947013959</v>
      </c>
      <c r="I12" s="49">
        <v>33.333333333333329</v>
      </c>
      <c r="J12" s="49">
        <v>23.333333333333332</v>
      </c>
      <c r="K12" s="49">
        <v>16.666666666666664</v>
      </c>
      <c r="L12" s="49">
        <v>6.666666666666667</v>
      </c>
      <c r="M12" s="49">
        <v>13.333333333333334</v>
      </c>
      <c r="N12" s="49">
        <v>6.666666666666667</v>
      </c>
      <c r="O12" s="50">
        <f t="shared" si="0"/>
        <v>99.999999999999986</v>
      </c>
      <c r="P12" s="110">
        <f t="shared" si="2"/>
        <v>59.625531385961658</v>
      </c>
      <c r="Q12" s="15">
        <f t="shared" si="1"/>
        <v>9</v>
      </c>
      <c r="S12" s="111"/>
      <c r="T12" s="5"/>
    </row>
    <row r="13" spans="1:20" x14ac:dyDescent="0.25">
      <c r="A13" s="51">
        <v>11</v>
      </c>
      <c r="B13" s="52" t="s">
        <v>54</v>
      </c>
      <c r="C13" s="18">
        <v>49.8</v>
      </c>
      <c r="D13" s="18">
        <v>54.685932056149412</v>
      </c>
      <c r="E13" s="94">
        <v>68.021680216802167</v>
      </c>
      <c r="F13" s="94">
        <v>20</v>
      </c>
      <c r="G13" s="3">
        <v>53.687821612349914</v>
      </c>
      <c r="H13" s="95">
        <v>61.152639721197652</v>
      </c>
      <c r="I13" s="49">
        <v>33.333333333333329</v>
      </c>
      <c r="J13" s="49">
        <v>23.333333333333332</v>
      </c>
      <c r="K13" s="49">
        <v>16.666666666666664</v>
      </c>
      <c r="L13" s="49">
        <v>6.666666666666667</v>
      </c>
      <c r="M13" s="49">
        <v>13.333333333333334</v>
      </c>
      <c r="N13" s="49">
        <v>6.666666666666667</v>
      </c>
      <c r="O13" s="50">
        <f t="shared" si="0"/>
        <v>99.999999999999986</v>
      </c>
      <c r="P13" s="110">
        <f t="shared" si="2"/>
        <v>53.265549712295062</v>
      </c>
      <c r="Q13" s="15">
        <f t="shared" si="1"/>
        <v>17</v>
      </c>
      <c r="S13" s="111"/>
      <c r="T13" s="5"/>
    </row>
    <row r="14" spans="1:20" x14ac:dyDescent="0.25">
      <c r="A14" s="51">
        <v>12</v>
      </c>
      <c r="B14" s="52" t="s">
        <v>25</v>
      </c>
      <c r="C14" s="18">
        <v>58.20000000000001</v>
      </c>
      <c r="D14" s="18">
        <v>45.495722022509248</v>
      </c>
      <c r="E14" s="94">
        <v>73.648648648648646</v>
      </c>
      <c r="F14" s="94">
        <v>24</v>
      </c>
      <c r="G14" s="3">
        <v>59.436619718309856</v>
      </c>
      <c r="H14" s="95">
        <v>34.380911291581789</v>
      </c>
      <c r="I14" s="49">
        <v>33.333333333333329</v>
      </c>
      <c r="J14" s="49">
        <v>23.333333333333332</v>
      </c>
      <c r="K14" s="49">
        <v>16.666666666666664</v>
      </c>
      <c r="L14" s="49">
        <v>6.666666666666667</v>
      </c>
      <c r="M14" s="49">
        <v>13.333333333333334</v>
      </c>
      <c r="N14" s="49">
        <v>6.666666666666667</v>
      </c>
      <c r="O14" s="50">
        <f t="shared" si="0"/>
        <v>99.999999999999986</v>
      </c>
      <c r="P14" s="110">
        <f t="shared" si="2"/>
        <v>54.1073866285737</v>
      </c>
      <c r="Q14" s="15">
        <f t="shared" si="1"/>
        <v>16</v>
      </c>
      <c r="S14" s="111"/>
      <c r="T14" s="5"/>
    </row>
    <row r="15" spans="1:20" x14ac:dyDescent="0.25">
      <c r="A15" s="51">
        <v>13</v>
      </c>
      <c r="B15" s="52" t="s">
        <v>0</v>
      </c>
      <c r="C15" s="18">
        <v>56.000000000000007</v>
      </c>
      <c r="D15" s="18">
        <v>50.55414953114856</v>
      </c>
      <c r="E15" s="94">
        <v>59.797297297297305</v>
      </c>
      <c r="F15" s="94">
        <v>22</v>
      </c>
      <c r="G15" s="3">
        <v>38.787878787878789</v>
      </c>
      <c r="H15" s="95">
        <v>48.970761111527978</v>
      </c>
      <c r="I15" s="49">
        <v>33.333333333333329</v>
      </c>
      <c r="J15" s="49">
        <v>23.333333333333332</v>
      </c>
      <c r="K15" s="49">
        <v>16.666666666666664</v>
      </c>
      <c r="L15" s="49">
        <v>6.666666666666667</v>
      </c>
      <c r="M15" s="49">
        <v>13.333333333333334</v>
      </c>
      <c r="N15" s="49">
        <v>6.666666666666667</v>
      </c>
      <c r="O15" s="50">
        <f t="shared" si="0"/>
        <v>99.999999999999986</v>
      </c>
      <c r="P15" s="110">
        <f t="shared" si="2"/>
        <v>50.331952352636598</v>
      </c>
      <c r="Q15" s="15">
        <f t="shared" si="1"/>
        <v>20</v>
      </c>
      <c r="S15" s="111"/>
      <c r="T15" s="5"/>
    </row>
    <row r="16" spans="1:20" x14ac:dyDescent="0.25">
      <c r="A16" s="51">
        <v>14</v>
      </c>
      <c r="B16" s="52" t="s">
        <v>1</v>
      </c>
      <c r="C16" s="18">
        <v>47.4</v>
      </c>
      <c r="D16" s="18">
        <v>46.870031830636265</v>
      </c>
      <c r="E16" s="94">
        <v>58.017492711370252</v>
      </c>
      <c r="F16" s="94">
        <v>35</v>
      </c>
      <c r="G16" s="3">
        <v>38.880000000000003</v>
      </c>
      <c r="H16" s="95">
        <v>79.720043190362816</v>
      </c>
      <c r="I16" s="49">
        <v>33.333333333333329</v>
      </c>
      <c r="J16" s="49">
        <v>23.333333333333332</v>
      </c>
      <c r="K16" s="49">
        <v>16.666666666666664</v>
      </c>
      <c r="L16" s="49">
        <v>6.666666666666667</v>
      </c>
      <c r="M16" s="49">
        <v>13.333333333333334</v>
      </c>
      <c r="N16" s="49">
        <v>6.666666666666667</v>
      </c>
      <c r="O16" s="50">
        <f t="shared" si="0"/>
        <v>99.999999999999986</v>
      </c>
      <c r="P16" s="110">
        <f t="shared" si="2"/>
        <v>49.237925758401033</v>
      </c>
      <c r="Q16" s="15">
        <f t="shared" si="1"/>
        <v>21</v>
      </c>
      <c r="S16" s="111"/>
      <c r="T16" s="5"/>
    </row>
    <row r="17" spans="1:20" x14ac:dyDescent="0.25">
      <c r="A17" s="51">
        <v>15</v>
      </c>
      <c r="B17" s="52" t="s">
        <v>2</v>
      </c>
      <c r="C17" s="18">
        <v>48.2</v>
      </c>
      <c r="D17" s="18">
        <v>46.795948020752725</v>
      </c>
      <c r="E17" s="94">
        <v>54.471544715447152</v>
      </c>
      <c r="F17" s="94">
        <v>24</v>
      </c>
      <c r="G17" s="3">
        <v>22.176308539944902</v>
      </c>
      <c r="H17" s="95">
        <v>77.975589153302423</v>
      </c>
      <c r="I17" s="49">
        <v>33.333333333333329</v>
      </c>
      <c r="J17" s="49">
        <v>23.333333333333332</v>
      </c>
      <c r="K17" s="49">
        <v>16.666666666666664</v>
      </c>
      <c r="L17" s="49">
        <v>6.666666666666667</v>
      </c>
      <c r="M17" s="49">
        <v>13.333333333333334</v>
      </c>
      <c r="N17" s="49">
        <v>6.666666666666667</v>
      </c>
      <c r="O17" s="50">
        <f t="shared" si="0"/>
        <v>99.999999999999986</v>
      </c>
      <c r="P17" s="110">
        <f t="shared" si="2"/>
        <v>45.819525739629647</v>
      </c>
      <c r="Q17" s="15">
        <f t="shared" si="1"/>
        <v>27</v>
      </c>
      <c r="S17" s="111"/>
      <c r="T17" s="5"/>
    </row>
    <row r="18" spans="1:20" x14ac:dyDescent="0.25">
      <c r="A18" s="51">
        <v>16</v>
      </c>
      <c r="B18" s="52" t="s">
        <v>3</v>
      </c>
      <c r="C18" s="18">
        <v>56.8</v>
      </c>
      <c r="D18" s="18">
        <v>61.439595128788575</v>
      </c>
      <c r="E18" s="94">
        <v>84.227129337539438</v>
      </c>
      <c r="F18" s="94">
        <v>75</v>
      </c>
      <c r="G18" s="3">
        <v>56.935817805383024</v>
      </c>
      <c r="H18" s="95">
        <v>65.942144162759277</v>
      </c>
      <c r="I18" s="49">
        <v>33.333333333333329</v>
      </c>
      <c r="J18" s="49">
        <v>23.333333333333332</v>
      </c>
      <c r="K18" s="49">
        <v>16.666666666666664</v>
      </c>
      <c r="L18" s="49">
        <v>6.666666666666667</v>
      </c>
      <c r="M18" s="49">
        <v>13.333333333333334</v>
      </c>
      <c r="N18" s="49">
        <v>6.666666666666667</v>
      </c>
      <c r="O18" s="50">
        <f t="shared" si="0"/>
        <v>99.999999999999986</v>
      </c>
      <c r="P18" s="110">
        <f t="shared" si="2"/>
        <v>64.294679071208932</v>
      </c>
      <c r="Q18" s="15">
        <f t="shared" si="1"/>
        <v>3</v>
      </c>
      <c r="S18" s="111"/>
      <c r="T18" s="5"/>
    </row>
    <row r="19" spans="1:20" x14ac:dyDescent="0.25">
      <c r="A19" s="51">
        <v>17</v>
      </c>
      <c r="B19" s="52" t="s">
        <v>4</v>
      </c>
      <c r="C19" s="18">
        <v>47.2</v>
      </c>
      <c r="D19" s="18">
        <v>48.182518034156338</v>
      </c>
      <c r="E19" s="94">
        <v>66.75257731958763</v>
      </c>
      <c r="F19" s="94">
        <v>37</v>
      </c>
      <c r="G19" s="3">
        <v>21.117166212534059</v>
      </c>
      <c r="H19" s="95">
        <v>65.317560815038661</v>
      </c>
      <c r="I19" s="49">
        <v>33.333333333333329</v>
      </c>
      <c r="J19" s="49">
        <v>23.333333333333332</v>
      </c>
      <c r="K19" s="49">
        <v>16.666666666666664</v>
      </c>
      <c r="L19" s="49">
        <v>6.666666666666667</v>
      </c>
      <c r="M19" s="49">
        <v>13.333333333333334</v>
      </c>
      <c r="N19" s="49">
        <v>6.666666666666667</v>
      </c>
      <c r="O19" s="50">
        <f t="shared" si="0"/>
        <v>99.999999999999986</v>
      </c>
      <c r="P19" s="110">
        <f t="shared" si="2"/>
        <v>47.73814331057487</v>
      </c>
      <c r="Q19" s="15">
        <f t="shared" si="1"/>
        <v>25</v>
      </c>
      <c r="S19" s="111"/>
      <c r="T19" s="5"/>
    </row>
    <row r="20" spans="1:20" x14ac:dyDescent="0.25">
      <c r="A20" s="51">
        <v>18</v>
      </c>
      <c r="B20" s="52" t="s">
        <v>5</v>
      </c>
      <c r="C20" s="18">
        <v>56.000000000000007</v>
      </c>
      <c r="D20" s="18">
        <v>71.343776455716252</v>
      </c>
      <c r="E20" s="94">
        <v>68.319559228650135</v>
      </c>
      <c r="F20" s="94">
        <v>33</v>
      </c>
      <c r="G20" s="161"/>
      <c r="H20" s="95">
        <v>18.529132757501625</v>
      </c>
      <c r="I20" s="49">
        <v>33.333333333333329</v>
      </c>
      <c r="J20" s="49">
        <v>23.333333333333332</v>
      </c>
      <c r="K20" s="49">
        <v>16.666666666666664</v>
      </c>
      <c r="L20" s="49">
        <v>6.666666666666667</v>
      </c>
      <c r="M20" s="160">
        <v>0</v>
      </c>
      <c r="N20" s="49">
        <v>6.666666666666667</v>
      </c>
      <c r="O20" s="50">
        <f t="shared" si="0"/>
        <v>86.666666666666657</v>
      </c>
      <c r="P20" s="110">
        <f t="shared" si="2"/>
        <v>57.84855757108722</v>
      </c>
      <c r="Q20" s="15">
        <f t="shared" si="1"/>
        <v>11</v>
      </c>
      <c r="S20" s="111"/>
      <c r="T20" s="5"/>
    </row>
    <row r="21" spans="1:20" x14ac:dyDescent="0.25">
      <c r="A21" s="51">
        <v>19</v>
      </c>
      <c r="B21" s="52" t="s">
        <v>6</v>
      </c>
      <c r="C21" s="18">
        <v>56.2</v>
      </c>
      <c r="D21" s="18">
        <v>53.041473281528695</v>
      </c>
      <c r="E21" s="94">
        <v>77.51322751322752</v>
      </c>
      <c r="F21" s="94">
        <v>77</v>
      </c>
      <c r="G21" s="3">
        <v>67.230769230769226</v>
      </c>
      <c r="H21" s="95">
        <v>57.702794791587728</v>
      </c>
      <c r="I21" s="49">
        <v>33.333333333333329</v>
      </c>
      <c r="J21" s="49">
        <v>23.333333333333332</v>
      </c>
      <c r="K21" s="49">
        <v>16.666666666666664</v>
      </c>
      <c r="L21" s="49">
        <v>6.666666666666667</v>
      </c>
      <c r="M21" s="49">
        <v>13.333333333333334</v>
      </c>
      <c r="N21" s="49">
        <v>6.666666666666667</v>
      </c>
      <c r="O21" s="50">
        <f t="shared" si="0"/>
        <v>99.999999999999986</v>
      </c>
      <c r="P21" s="110">
        <f t="shared" si="2"/>
        <v>61.972837234769706</v>
      </c>
      <c r="Q21" s="15">
        <f t="shared" si="1"/>
        <v>4</v>
      </c>
      <c r="S21" s="111"/>
      <c r="T21" s="5"/>
    </row>
    <row r="22" spans="1:20" ht="14.25" customHeight="1" x14ac:dyDescent="0.25">
      <c r="A22" s="51">
        <v>20</v>
      </c>
      <c r="B22" s="52" t="s">
        <v>7</v>
      </c>
      <c r="C22" s="18">
        <v>56.399999999999991</v>
      </c>
      <c r="D22" s="18">
        <v>52.094294215514459</v>
      </c>
      <c r="E22" s="94">
        <v>80.555555555555557</v>
      </c>
      <c r="F22" s="94">
        <v>45</v>
      </c>
      <c r="G22" s="3">
        <v>50.537634408602152</v>
      </c>
      <c r="H22" s="95">
        <v>69.680307433781906</v>
      </c>
      <c r="I22" s="49">
        <v>33.333333333333329</v>
      </c>
      <c r="J22" s="49">
        <v>23.333333333333332</v>
      </c>
      <c r="K22" s="49">
        <v>16.666666666666664</v>
      </c>
      <c r="L22" s="49">
        <v>6.666666666666667</v>
      </c>
      <c r="M22" s="49">
        <v>13.333333333333334</v>
      </c>
      <c r="N22" s="49">
        <v>6.666666666666667</v>
      </c>
      <c r="O22" s="50">
        <f t="shared" si="0"/>
        <v>99.999999999999986</v>
      </c>
      <c r="P22" s="110">
        <f t="shared" si="2"/>
        <v>58.764966326278383</v>
      </c>
      <c r="Q22" s="15">
        <f t="shared" si="1"/>
        <v>10</v>
      </c>
      <c r="S22" s="111"/>
      <c r="T22" s="5"/>
    </row>
    <row r="23" spans="1:20" x14ac:dyDescent="0.25">
      <c r="A23" s="51">
        <v>21</v>
      </c>
      <c r="B23" s="52" t="s">
        <v>8</v>
      </c>
      <c r="C23" s="18">
        <v>50.6</v>
      </c>
      <c r="D23" s="18">
        <v>51.134122630585104</v>
      </c>
      <c r="E23" s="94">
        <v>55.526315789473692</v>
      </c>
      <c r="F23" s="94">
        <v>24</v>
      </c>
      <c r="G23" s="3">
        <v>27.076923076923077</v>
      </c>
      <c r="H23" s="95">
        <v>74.344507265163799</v>
      </c>
      <c r="I23" s="49">
        <v>33.333333333333329</v>
      </c>
      <c r="J23" s="49">
        <v>23.333333333333332</v>
      </c>
      <c r="K23" s="49">
        <v>16.666666666666664</v>
      </c>
      <c r="L23" s="49">
        <v>6.666666666666667</v>
      </c>
      <c r="M23" s="49">
        <v>13.333333333333334</v>
      </c>
      <c r="N23" s="49">
        <v>6.666666666666667</v>
      </c>
      <c r="O23" s="50">
        <f t="shared" si="0"/>
        <v>99.999999999999986</v>
      </c>
      <c r="P23" s="110">
        <f t="shared" si="2"/>
        <v>48.218904806649476</v>
      </c>
      <c r="Q23" s="15">
        <f t="shared" si="1"/>
        <v>22</v>
      </c>
      <c r="S23" s="111"/>
      <c r="T23" s="5"/>
    </row>
    <row r="24" spans="1:20" x14ac:dyDescent="0.25">
      <c r="A24" s="51">
        <v>22</v>
      </c>
      <c r="B24" s="52" t="s">
        <v>9</v>
      </c>
      <c r="C24" s="18">
        <v>56.000000000000007</v>
      </c>
      <c r="D24" s="18">
        <v>54.740591445728633</v>
      </c>
      <c r="E24" s="94">
        <v>70.418848167539267</v>
      </c>
      <c r="F24" s="94">
        <v>22</v>
      </c>
      <c r="G24" s="3">
        <v>75.955610357583225</v>
      </c>
      <c r="H24" s="95">
        <v>15.823169424061891</v>
      </c>
      <c r="I24" s="49">
        <v>33.333333333333329</v>
      </c>
      <c r="J24" s="49">
        <v>23.333333333333332</v>
      </c>
      <c r="K24" s="49">
        <v>16.666666666666664</v>
      </c>
      <c r="L24" s="49">
        <v>6.666666666666667</v>
      </c>
      <c r="M24" s="49">
        <v>13.333333333333334</v>
      </c>
      <c r="N24" s="49">
        <v>6.666666666666667</v>
      </c>
      <c r="O24" s="50">
        <f t="shared" si="0"/>
        <v>99.999999999999986</v>
      </c>
      <c r="P24" s="110">
        <f t="shared" si="2"/>
        <v>55.824905374541792</v>
      </c>
      <c r="Q24" s="15">
        <f t="shared" si="1"/>
        <v>14</v>
      </c>
      <c r="S24" s="111"/>
      <c r="T24" s="5"/>
    </row>
    <row r="25" spans="1:20" x14ac:dyDescent="0.25">
      <c r="A25" s="51">
        <v>23</v>
      </c>
      <c r="B25" s="52" t="s">
        <v>10</v>
      </c>
      <c r="C25" s="18">
        <v>47.2</v>
      </c>
      <c r="D25" s="18">
        <v>42.686625700812336</v>
      </c>
      <c r="E25" s="94">
        <v>47.758284600389864</v>
      </c>
      <c r="F25" s="94">
        <v>13</v>
      </c>
      <c r="G25" s="3">
        <v>25</v>
      </c>
      <c r="H25" s="95">
        <v>51.258239845540778</v>
      </c>
      <c r="I25" s="49">
        <v>33.333333333333329</v>
      </c>
      <c r="J25" s="49">
        <v>23.333333333333332</v>
      </c>
      <c r="K25" s="49">
        <v>16.666666666666664</v>
      </c>
      <c r="L25" s="49">
        <v>6.666666666666667</v>
      </c>
      <c r="M25" s="49">
        <v>13.333333333333334</v>
      </c>
      <c r="N25" s="49">
        <v>6.666666666666667</v>
      </c>
      <c r="O25" s="50">
        <f t="shared" si="0"/>
        <v>99.999999999999986</v>
      </c>
      <c r="P25" s="110">
        <f t="shared" si="2"/>
        <v>41.270476086623908</v>
      </c>
      <c r="Q25" s="15">
        <f t="shared" si="1"/>
        <v>28</v>
      </c>
      <c r="S25" s="111"/>
      <c r="T25" s="5"/>
    </row>
    <row r="26" spans="1:20" x14ac:dyDescent="0.25">
      <c r="A26" s="51">
        <v>24</v>
      </c>
      <c r="B26" s="52" t="s">
        <v>11</v>
      </c>
      <c r="C26" s="18">
        <v>54.79999999999999</v>
      </c>
      <c r="D26" s="18">
        <v>43.07543512806501</v>
      </c>
      <c r="E26" s="94">
        <v>59.079283887468023</v>
      </c>
      <c r="F26" s="94">
        <v>28</v>
      </c>
      <c r="G26" s="3">
        <v>47.264770240700216</v>
      </c>
      <c r="H26" s="95">
        <v>71.195879479372309</v>
      </c>
      <c r="I26" s="49">
        <v>33.333333333333329</v>
      </c>
      <c r="J26" s="49">
        <v>23.333333333333332</v>
      </c>
      <c r="K26" s="49">
        <v>16.666666666666664</v>
      </c>
      <c r="L26" s="49">
        <v>6.666666666666667</v>
      </c>
      <c r="M26" s="49">
        <v>13.333333333333334</v>
      </c>
      <c r="N26" s="49">
        <v>6.666666666666667</v>
      </c>
      <c r="O26" s="50">
        <f t="shared" si="0"/>
        <v>99.999999999999986</v>
      </c>
      <c r="P26" s="110">
        <f t="shared" si="2"/>
        <v>51.079176841844692</v>
      </c>
      <c r="Q26" s="15">
        <f t="shared" si="1"/>
        <v>19</v>
      </c>
      <c r="S26" s="111"/>
      <c r="T26" s="5"/>
    </row>
    <row r="27" spans="1:20" x14ac:dyDescent="0.25">
      <c r="A27" s="51">
        <v>25</v>
      </c>
      <c r="B27" s="52" t="s">
        <v>12</v>
      </c>
      <c r="C27" s="18">
        <v>48.8</v>
      </c>
      <c r="D27" s="18">
        <v>30.529009094198962</v>
      </c>
      <c r="E27" s="94">
        <v>60.883280757097793</v>
      </c>
      <c r="F27" s="94">
        <v>37</v>
      </c>
      <c r="G27" s="3">
        <v>48.581560283687942</v>
      </c>
      <c r="H27" s="95">
        <v>79.262560266750782</v>
      </c>
      <c r="I27" s="49">
        <v>33.333333333333329</v>
      </c>
      <c r="J27" s="49">
        <v>23.333333333333332</v>
      </c>
      <c r="K27" s="49">
        <v>16.666666666666664</v>
      </c>
      <c r="L27" s="49">
        <v>6.666666666666667</v>
      </c>
      <c r="M27" s="49">
        <v>13.333333333333334</v>
      </c>
      <c r="N27" s="49">
        <v>6.666666666666667</v>
      </c>
      <c r="O27" s="50">
        <f t="shared" si="0"/>
        <v>99.999999999999986</v>
      </c>
      <c r="P27" s="110">
        <f t="shared" si="2"/>
        <v>47.76569430377117</v>
      </c>
      <c r="Q27" s="15">
        <f t="shared" si="1"/>
        <v>24</v>
      </c>
      <c r="S27" s="111"/>
      <c r="T27" s="5"/>
    </row>
    <row r="28" spans="1:20" x14ac:dyDescent="0.25">
      <c r="A28" s="51">
        <v>26</v>
      </c>
      <c r="B28" s="52" t="s">
        <v>13</v>
      </c>
      <c r="C28" s="18">
        <v>56.399999999999991</v>
      </c>
      <c r="D28" s="18">
        <v>47.39207014602804</v>
      </c>
      <c r="E28" s="94">
        <v>87.412587412587413</v>
      </c>
      <c r="F28" s="94">
        <v>68</v>
      </c>
      <c r="G28" s="3">
        <v>57.40528128587831</v>
      </c>
      <c r="H28" s="95">
        <v>66.567168912602554</v>
      </c>
      <c r="I28" s="49">
        <v>33.333333333333329</v>
      </c>
      <c r="J28" s="49">
        <v>23.333333333333332</v>
      </c>
      <c r="K28" s="49">
        <v>16.666666666666664</v>
      </c>
      <c r="L28" s="49">
        <v>6.666666666666667</v>
      </c>
      <c r="M28" s="49">
        <v>13.333333333333334</v>
      </c>
      <c r="N28" s="49">
        <v>6.666666666666667</v>
      </c>
      <c r="O28" s="50">
        <f t="shared" si="0"/>
        <v>99.999999999999986</v>
      </c>
      <c r="P28" s="110">
        <f t="shared" si="2"/>
        <v>61.052096368461719</v>
      </c>
      <c r="Q28" s="15">
        <f t="shared" si="1"/>
        <v>6</v>
      </c>
      <c r="S28" s="111"/>
      <c r="T28" s="5"/>
    </row>
    <row r="29" spans="1:20" x14ac:dyDescent="0.25">
      <c r="A29" s="51">
        <v>27</v>
      </c>
      <c r="B29" s="52" t="s">
        <v>14</v>
      </c>
      <c r="C29" s="18">
        <v>57.2</v>
      </c>
      <c r="D29" s="18">
        <v>66.700676161899509</v>
      </c>
      <c r="E29" s="94">
        <v>85.820895522388057</v>
      </c>
      <c r="F29" s="94">
        <v>78</v>
      </c>
      <c r="G29" s="3">
        <v>67.676767676767682</v>
      </c>
      <c r="H29" s="95">
        <v>67.236145212856712</v>
      </c>
      <c r="I29" s="49">
        <v>33.333333333333329</v>
      </c>
      <c r="J29" s="49">
        <v>23.333333333333332</v>
      </c>
      <c r="K29" s="49">
        <v>16.666666666666664</v>
      </c>
      <c r="L29" s="49">
        <v>6.666666666666667</v>
      </c>
      <c r="M29" s="49">
        <v>13.333333333333334</v>
      </c>
      <c r="N29" s="49">
        <v>6.666666666666667</v>
      </c>
      <c r="O29" s="50">
        <f t="shared" si="0"/>
        <v>99.999999999999986</v>
      </c>
      <c r="P29" s="110">
        <f t="shared" si="2"/>
        <v>67.639619062600701</v>
      </c>
      <c r="Q29" s="15">
        <f t="shared" si="1"/>
        <v>1</v>
      </c>
      <c r="S29" s="111"/>
      <c r="T29" s="5"/>
    </row>
    <row r="30" spans="1:20" ht="15" customHeight="1" thickBot="1" x14ac:dyDescent="0.3">
      <c r="A30" s="53">
        <v>28</v>
      </c>
      <c r="B30" s="54" t="s">
        <v>15</v>
      </c>
      <c r="C30" s="23">
        <v>56.399999999999991</v>
      </c>
      <c r="D30" s="23">
        <v>59.131424519636795</v>
      </c>
      <c r="E30" s="96">
        <v>71.964956195244056</v>
      </c>
      <c r="F30" s="96">
        <v>66</v>
      </c>
      <c r="G30" s="4">
        <v>64.177215189873422</v>
      </c>
      <c r="H30" s="97">
        <v>65.697261902435258</v>
      </c>
      <c r="I30" s="49">
        <v>33.333333333333329</v>
      </c>
      <c r="J30" s="49">
        <v>23.333333333333332</v>
      </c>
      <c r="K30" s="49">
        <v>16.666666666666664</v>
      </c>
      <c r="L30" s="49">
        <v>6.666666666666667</v>
      </c>
      <c r="M30" s="49">
        <v>13.333333333333334</v>
      </c>
      <c r="N30" s="49">
        <v>6.666666666666667</v>
      </c>
      <c r="O30" s="50">
        <f t="shared" si="0"/>
        <v>99.999999999999986</v>
      </c>
      <c r="P30" s="175">
        <f t="shared" si="2"/>
        <v>61.928271239268071</v>
      </c>
      <c r="Q30" s="112">
        <f t="shared" si="1"/>
        <v>5</v>
      </c>
      <c r="S30" s="111"/>
      <c r="T30" s="5"/>
    </row>
    <row r="31" spans="1:20" ht="15" customHeight="1" x14ac:dyDescent="0.25">
      <c r="A31" s="55"/>
      <c r="B31" s="55"/>
      <c r="C31" s="55"/>
      <c r="D31" s="55"/>
      <c r="E31" s="55"/>
      <c r="F31" s="55"/>
      <c r="G31" s="55"/>
      <c r="H31" s="55"/>
      <c r="S31" s="5"/>
      <c r="T31" s="5"/>
    </row>
    <row r="32" spans="1:20" x14ac:dyDescent="0.25">
      <c r="A32" s="55"/>
      <c r="B32" s="56" t="s">
        <v>68</v>
      </c>
      <c r="C32" s="57"/>
      <c r="D32" s="58"/>
      <c r="E32" s="59"/>
      <c r="F32" s="59"/>
      <c r="G32" s="59"/>
      <c r="H32" s="59"/>
      <c r="S32" s="5"/>
      <c r="T32" s="5"/>
    </row>
    <row r="33" spans="1:57" x14ac:dyDescent="0.25">
      <c r="A33" s="60"/>
      <c r="B33" s="25" t="s">
        <v>28</v>
      </c>
      <c r="C33" s="1">
        <f t="shared" ref="C33:H33" si="3">AVERAGE(C3:C30)</f>
        <v>53.714285714285722</v>
      </c>
      <c r="D33" s="1">
        <f t="shared" si="3"/>
        <v>52.549708780289642</v>
      </c>
      <c r="E33" s="1">
        <f t="shared" si="3"/>
        <v>69.577896534252105</v>
      </c>
      <c r="F33" s="1">
        <f t="shared" si="3"/>
        <v>40.892857142857146</v>
      </c>
      <c r="G33" s="1">
        <f>AVERAGE(G3:G30)</f>
        <v>48.976701871977738</v>
      </c>
      <c r="H33" s="1">
        <f t="shared" si="3"/>
        <v>59.665236896379874</v>
      </c>
      <c r="I33" s="49"/>
      <c r="J33" s="49"/>
      <c r="K33" s="49"/>
      <c r="L33" s="49"/>
      <c r="M33" s="49"/>
      <c r="N33" s="49"/>
      <c r="O33" s="49"/>
      <c r="P33" s="1">
        <f>AVERAGE(P3:P30)</f>
        <v>55.039023493318197</v>
      </c>
    </row>
    <row r="34" spans="1:57" x14ac:dyDescent="0.25">
      <c r="A34" s="60"/>
      <c r="B34" s="25" t="s">
        <v>32</v>
      </c>
      <c r="C34" s="1">
        <f t="shared" ref="C34:H34" si="4">STDEV(C3:C30)</f>
        <v>4.0034905405079346</v>
      </c>
      <c r="D34" s="1">
        <f t="shared" si="4"/>
        <v>9.280972859555634</v>
      </c>
      <c r="E34" s="1">
        <f t="shared" si="4"/>
        <v>11.389246811429157</v>
      </c>
      <c r="F34" s="1">
        <f t="shared" si="4"/>
        <v>20.454718346765439</v>
      </c>
      <c r="G34" s="1">
        <f>STDEV(G3:G30)</f>
        <v>15.580478394880794</v>
      </c>
      <c r="H34" s="1">
        <f t="shared" si="4"/>
        <v>18.649373987301139</v>
      </c>
      <c r="I34" s="49"/>
      <c r="J34" s="49"/>
      <c r="K34" s="49"/>
      <c r="L34" s="49"/>
      <c r="M34" s="49"/>
      <c r="N34" s="49"/>
      <c r="O34" s="49"/>
      <c r="P34" s="1">
        <f>STDEV(P3:P30)</f>
        <v>6.729601203271975</v>
      </c>
    </row>
    <row r="35" spans="1:57" x14ac:dyDescent="0.25">
      <c r="A35" s="60"/>
      <c r="B35" s="25" t="s">
        <v>29</v>
      </c>
      <c r="C35" s="26">
        <f t="shared" ref="C35:H35" si="5">COUNT(C3:C30)</f>
        <v>28</v>
      </c>
      <c r="D35" s="26">
        <f t="shared" si="5"/>
        <v>28</v>
      </c>
      <c r="E35" s="26">
        <f t="shared" si="5"/>
        <v>28</v>
      </c>
      <c r="F35" s="26">
        <f t="shared" si="5"/>
        <v>28</v>
      </c>
      <c r="G35" s="26">
        <f>COUNT(G3:G30)</f>
        <v>27</v>
      </c>
      <c r="H35" s="26">
        <f t="shared" si="5"/>
        <v>28</v>
      </c>
      <c r="I35" s="50"/>
      <c r="J35" s="50"/>
      <c r="K35" s="50"/>
      <c r="L35" s="50"/>
      <c r="M35" s="50"/>
      <c r="N35" s="50"/>
      <c r="O35" s="50"/>
      <c r="P35" s="26">
        <f>COUNT(P3:P30)</f>
        <v>28</v>
      </c>
    </row>
    <row r="36" spans="1:57" x14ac:dyDescent="0.25">
      <c r="A36" s="61"/>
      <c r="B36" s="25" t="s">
        <v>30</v>
      </c>
      <c r="C36" s="27">
        <f t="shared" ref="C36:H36" si="6">MIN(C3:C30)</f>
        <v>46.4</v>
      </c>
      <c r="D36" s="27">
        <f t="shared" si="6"/>
        <v>30.529009094198962</v>
      </c>
      <c r="E36" s="27">
        <f t="shared" si="6"/>
        <v>47.758284600389864</v>
      </c>
      <c r="F36" s="27">
        <f t="shared" si="6"/>
        <v>13</v>
      </c>
      <c r="G36" s="27">
        <f>MIN(G3:G30)</f>
        <v>21.117166212534059</v>
      </c>
      <c r="H36" s="27">
        <f t="shared" si="6"/>
        <v>15.823169424061891</v>
      </c>
      <c r="I36" s="13"/>
      <c r="J36" s="13"/>
      <c r="K36" s="13"/>
      <c r="L36" s="13"/>
      <c r="M36" s="13"/>
      <c r="N36" s="13"/>
      <c r="O36" s="13"/>
      <c r="P36" s="27">
        <f>MIN(P3:P30)</f>
        <v>41.270476086623908</v>
      </c>
      <c r="R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</row>
    <row r="37" spans="1:57" x14ac:dyDescent="0.25">
      <c r="A37" s="61"/>
      <c r="B37" s="25" t="s">
        <v>31</v>
      </c>
      <c r="C37" s="27">
        <f t="shared" ref="C37:H37" si="7">MAX(C3:C30)</f>
        <v>59.20000000000001</v>
      </c>
      <c r="D37" s="27">
        <f t="shared" si="7"/>
        <v>71.343776455716252</v>
      </c>
      <c r="E37" s="27">
        <f t="shared" si="7"/>
        <v>88.94472361809045</v>
      </c>
      <c r="F37" s="27">
        <f t="shared" si="7"/>
        <v>78</v>
      </c>
      <c r="G37" s="27">
        <f>MAX(G3:G30)</f>
        <v>75.955610357583225</v>
      </c>
      <c r="H37" s="27">
        <f t="shared" si="7"/>
        <v>83.795587665054398</v>
      </c>
      <c r="I37" s="13"/>
      <c r="J37" s="13"/>
      <c r="K37" s="13"/>
      <c r="L37" s="13"/>
      <c r="M37" s="13"/>
      <c r="N37" s="13"/>
      <c r="O37" s="13"/>
      <c r="P37" s="27">
        <f>MAX(P3:P30)</f>
        <v>67.639619062600701</v>
      </c>
      <c r="R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</row>
    <row r="38" spans="1:57" x14ac:dyDescent="0.25">
      <c r="B38" s="63" t="s">
        <v>33</v>
      </c>
      <c r="C38" s="64">
        <v>50</v>
      </c>
      <c r="D38" s="64"/>
      <c r="E38" s="64"/>
      <c r="F38" s="64"/>
      <c r="G38" s="64"/>
    </row>
    <row r="39" spans="1:57" x14ac:dyDescent="0.25">
      <c r="B39" s="65"/>
      <c r="C39" s="64"/>
      <c r="D39" s="64"/>
      <c r="E39" s="64"/>
      <c r="F39" s="64"/>
      <c r="G39" s="64"/>
    </row>
    <row r="40" spans="1:57" ht="14.1" customHeight="1" thickBot="1" x14ac:dyDescent="0.3">
      <c r="C40" s="59"/>
      <c r="D40" s="59"/>
      <c r="E40" s="66"/>
    </row>
    <row r="41" spans="1:57" ht="60.75" customHeight="1" thickBot="1" x14ac:dyDescent="0.3">
      <c r="A41" s="191" t="s">
        <v>41</v>
      </c>
      <c r="B41" s="192"/>
      <c r="C41" s="38" t="s">
        <v>34</v>
      </c>
      <c r="D41" s="39" t="s">
        <v>35</v>
      </c>
      <c r="E41" s="39" t="s">
        <v>36</v>
      </c>
      <c r="F41" s="39" t="s">
        <v>37</v>
      </c>
      <c r="G41" s="39" t="s">
        <v>38</v>
      </c>
      <c r="H41" s="105" t="s">
        <v>39</v>
      </c>
      <c r="I41" s="193" t="s">
        <v>56</v>
      </c>
      <c r="J41" s="193"/>
      <c r="K41" s="193"/>
      <c r="L41" s="193"/>
      <c r="M41" s="193"/>
      <c r="N41" s="193"/>
      <c r="O41" s="11"/>
      <c r="P41" s="189" t="s">
        <v>79</v>
      </c>
      <c r="Q41" s="190"/>
      <c r="S41" s="28" t="s">
        <v>70</v>
      </c>
    </row>
    <row r="42" spans="1:57" s="45" customFormat="1" ht="24" customHeight="1" thickBot="1" x14ac:dyDescent="0.25">
      <c r="A42" s="40" t="s">
        <v>47</v>
      </c>
      <c r="B42" s="41" t="s">
        <v>26</v>
      </c>
      <c r="C42" s="69" t="s">
        <v>78</v>
      </c>
      <c r="D42" s="69" t="s">
        <v>78</v>
      </c>
      <c r="E42" s="42" t="s">
        <v>77</v>
      </c>
      <c r="F42" s="69" t="s">
        <v>78</v>
      </c>
      <c r="G42" s="99" t="s">
        <v>125</v>
      </c>
      <c r="H42" s="43" t="s">
        <v>76</v>
      </c>
      <c r="I42" s="44" t="s">
        <v>58</v>
      </c>
      <c r="J42" s="44" t="s">
        <v>59</v>
      </c>
      <c r="K42" s="44" t="s">
        <v>60</v>
      </c>
      <c r="L42" s="44" t="s">
        <v>61</v>
      </c>
      <c r="M42" s="44" t="s">
        <v>64</v>
      </c>
      <c r="N42" s="44" t="s">
        <v>65</v>
      </c>
      <c r="O42" s="104"/>
      <c r="P42" s="107" t="s">
        <v>62</v>
      </c>
      <c r="Q42" s="108" t="s">
        <v>57</v>
      </c>
      <c r="S42" s="113" t="s">
        <v>75</v>
      </c>
    </row>
    <row r="43" spans="1:57" x14ac:dyDescent="0.25">
      <c r="A43" s="47">
        <v>1</v>
      </c>
      <c r="B43" s="48" t="s">
        <v>71</v>
      </c>
      <c r="C43" s="91">
        <v>51.2</v>
      </c>
      <c r="D43" s="91">
        <v>64.571722774681035</v>
      </c>
      <c r="E43" s="92">
        <v>81.65680473372781</v>
      </c>
      <c r="F43" s="92">
        <v>59</v>
      </c>
      <c r="G43" s="2">
        <v>54.117647058823529</v>
      </c>
      <c r="H43" s="93">
        <v>54.284325415346466</v>
      </c>
      <c r="I43" s="49">
        <v>33.333333333333329</v>
      </c>
      <c r="J43" s="49">
        <v>23.333333333333332</v>
      </c>
      <c r="K43" s="49">
        <v>16.666666666666664</v>
      </c>
      <c r="L43" s="49">
        <v>6.666666666666667</v>
      </c>
      <c r="M43" s="49">
        <v>13.333333333333334</v>
      </c>
      <c r="N43" s="49">
        <v>6.666666666666667</v>
      </c>
      <c r="O43" s="50">
        <f t="shared" ref="O43:O70" si="8">SUM(I43:N43)</f>
        <v>99.999999999999986</v>
      </c>
      <c r="P43" s="110">
        <f t="shared" ref="P43:P70" si="9">((C43*I43)+(D43*J43)+(E43*K43)+(F43*L43)+(G43*M43)+(H43*N43))/(SUM(I43,J43,K43,L43,M43,N43))</f>
        <v>60.510844071913112</v>
      </c>
      <c r="Q43" s="19">
        <f t="shared" ref="Q43:Q70" si="10">RANK(P43,P$43:P$70)</f>
        <v>6</v>
      </c>
      <c r="S43" s="30">
        <f>P83-P43</f>
        <v>0.80801057291655098</v>
      </c>
    </row>
    <row r="44" spans="1:57" x14ac:dyDescent="0.25">
      <c r="A44" s="51">
        <v>2</v>
      </c>
      <c r="B44" s="52" t="s">
        <v>17</v>
      </c>
      <c r="C44" s="18">
        <v>41.2</v>
      </c>
      <c r="D44" s="18">
        <v>69.365283981434544</v>
      </c>
      <c r="E44" s="94">
        <v>67.058823529411768</v>
      </c>
      <c r="F44" s="94">
        <v>19</v>
      </c>
      <c r="G44" s="3">
        <v>48.663101604278076</v>
      </c>
      <c r="H44" s="95">
        <v>67.092602993968114</v>
      </c>
      <c r="I44" s="49">
        <v>33.333333333333329</v>
      </c>
      <c r="J44" s="49">
        <v>23.333333333333332</v>
      </c>
      <c r="K44" s="49">
        <v>16.666666666666664</v>
      </c>
      <c r="L44" s="49">
        <v>6.666666666666667</v>
      </c>
      <c r="M44" s="49">
        <v>13.333333333333334</v>
      </c>
      <c r="N44" s="49">
        <v>6.666666666666667</v>
      </c>
      <c r="O44" s="50">
        <f t="shared" si="8"/>
        <v>99.999999999999986</v>
      </c>
      <c r="P44" s="110">
        <f t="shared" si="9"/>
        <v>53.322957264071647</v>
      </c>
      <c r="Q44" s="15">
        <f t="shared" si="10"/>
        <v>19</v>
      </c>
      <c r="S44" s="30">
        <f t="shared" ref="S44:S70" si="11">P84-P44</f>
        <v>-0.76268832779535245</v>
      </c>
    </row>
    <row r="45" spans="1:57" x14ac:dyDescent="0.25">
      <c r="A45" s="51">
        <v>3</v>
      </c>
      <c r="B45" s="52" t="s">
        <v>18</v>
      </c>
      <c r="C45" s="18">
        <v>46</v>
      </c>
      <c r="D45" s="18">
        <v>59.387700678750178</v>
      </c>
      <c r="E45" s="94">
        <v>68.789808917197448</v>
      </c>
      <c r="F45" s="94">
        <v>41</v>
      </c>
      <c r="G45" s="3">
        <v>38.977635782747605</v>
      </c>
      <c r="H45" s="95">
        <v>91.752370375584277</v>
      </c>
      <c r="I45" s="49">
        <v>33.333333333333329</v>
      </c>
      <c r="J45" s="49">
        <v>23.333333333333332</v>
      </c>
      <c r="K45" s="49">
        <v>16.666666666666664</v>
      </c>
      <c r="L45" s="49">
        <v>6.666666666666667</v>
      </c>
      <c r="M45" s="49">
        <v>13.333333333333334</v>
      </c>
      <c r="N45" s="49">
        <v>6.666666666666667</v>
      </c>
      <c r="O45" s="50">
        <f t="shared" si="8"/>
        <v>99.999999999999986</v>
      </c>
      <c r="P45" s="110">
        <f t="shared" si="9"/>
        <v>54.702607773979906</v>
      </c>
      <c r="Q45" s="15">
        <f t="shared" si="10"/>
        <v>16</v>
      </c>
      <c r="S45" s="30">
        <f t="shared" si="11"/>
        <v>1.7311177820934631</v>
      </c>
    </row>
    <row r="46" spans="1:57" x14ac:dyDescent="0.25">
      <c r="A46" s="51">
        <v>4</v>
      </c>
      <c r="B46" s="52" t="s">
        <v>19</v>
      </c>
      <c r="C46" s="18">
        <v>51</v>
      </c>
      <c r="D46" s="18">
        <v>62.071922873484219</v>
      </c>
      <c r="E46" s="94">
        <v>90.425531914893611</v>
      </c>
      <c r="F46" s="94">
        <v>77</v>
      </c>
      <c r="G46" s="3">
        <v>62.587412587412587</v>
      </c>
      <c r="H46" s="95">
        <v>71.12056032855746</v>
      </c>
      <c r="I46" s="49">
        <v>33.333333333333329</v>
      </c>
      <c r="J46" s="49">
        <v>23.333333333333332</v>
      </c>
      <c r="K46" s="49">
        <v>16.666666666666664</v>
      </c>
      <c r="L46" s="49">
        <v>6.666666666666667</v>
      </c>
      <c r="M46" s="49">
        <v>13.333333333333334</v>
      </c>
      <c r="N46" s="49">
        <v>6.666666666666667</v>
      </c>
      <c r="O46" s="50">
        <f t="shared" si="8"/>
        <v>99.999999999999986</v>
      </c>
      <c r="P46" s="110">
        <f t="shared" si="9"/>
        <v>64.774063023187423</v>
      </c>
      <c r="Q46" s="15">
        <f t="shared" si="10"/>
        <v>3</v>
      </c>
      <c r="S46" s="30">
        <f t="shared" si="11"/>
        <v>1.1192682413805954</v>
      </c>
    </row>
    <row r="47" spans="1:57" x14ac:dyDescent="0.25">
      <c r="A47" s="51">
        <v>5</v>
      </c>
      <c r="B47" s="52" t="s">
        <v>16</v>
      </c>
      <c r="C47" s="18">
        <v>51.4</v>
      </c>
      <c r="D47" s="18">
        <v>43.58112719243416</v>
      </c>
      <c r="E47" s="94">
        <v>82.882882882882882</v>
      </c>
      <c r="F47" s="94">
        <v>61</v>
      </c>
      <c r="G47" s="3">
        <v>41.142857142857146</v>
      </c>
      <c r="H47" s="95">
        <v>88.787172639779001</v>
      </c>
      <c r="I47" s="49">
        <v>33.333333333333329</v>
      </c>
      <c r="J47" s="49">
        <v>23.333333333333332</v>
      </c>
      <c r="K47" s="49">
        <v>16.666666666666664</v>
      </c>
      <c r="L47" s="49">
        <v>6.666666666666667</v>
      </c>
      <c r="M47" s="49">
        <v>13.333333333333334</v>
      </c>
      <c r="N47" s="49">
        <v>6.666666666666667</v>
      </c>
      <c r="O47" s="50">
        <f t="shared" si="8"/>
        <v>99.999999999999986</v>
      </c>
      <c r="P47" s="110">
        <f t="shared" si="9"/>
        <v>56.587602620414671</v>
      </c>
      <c r="Q47" s="15">
        <f t="shared" si="10"/>
        <v>14</v>
      </c>
      <c r="S47" s="30">
        <f t="shared" si="11"/>
        <v>0.27263950035730034</v>
      </c>
    </row>
    <row r="48" spans="1:57" x14ac:dyDescent="0.25">
      <c r="A48" s="51">
        <v>6</v>
      </c>
      <c r="B48" s="52" t="s">
        <v>20</v>
      </c>
      <c r="C48" s="18">
        <v>43</v>
      </c>
      <c r="D48" s="18">
        <v>42.379510622155976</v>
      </c>
      <c r="E48" s="94">
        <v>57.74647887323944</v>
      </c>
      <c r="F48" s="94">
        <v>40</v>
      </c>
      <c r="G48" s="3">
        <v>22.085889570552148</v>
      </c>
      <c r="H48" s="95">
        <v>80.177638197119521</v>
      </c>
      <c r="I48" s="49">
        <v>33.333333333333329</v>
      </c>
      <c r="J48" s="49">
        <v>23.333333333333332</v>
      </c>
      <c r="K48" s="49">
        <v>16.666666666666664</v>
      </c>
      <c r="L48" s="49">
        <v>6.666666666666667</v>
      </c>
      <c r="M48" s="49">
        <v>13.333333333333334</v>
      </c>
      <c r="N48" s="49">
        <v>6.666666666666667</v>
      </c>
      <c r="O48" s="50">
        <f t="shared" si="8"/>
        <v>99.999999999999986</v>
      </c>
      <c r="P48" s="110">
        <f t="shared" si="9"/>
        <v>44.802926779924562</v>
      </c>
      <c r="Q48" s="15">
        <f t="shared" si="10"/>
        <v>26</v>
      </c>
      <c r="S48" s="30">
        <f t="shared" si="11"/>
        <v>5.8125141718544455</v>
      </c>
    </row>
    <row r="49" spans="1:19" x14ac:dyDescent="0.25">
      <c r="A49" s="51">
        <v>7</v>
      </c>
      <c r="B49" s="52" t="s">
        <v>21</v>
      </c>
      <c r="C49" s="18">
        <v>52.400000000000006</v>
      </c>
      <c r="D49" s="18">
        <v>63.256099710981388</v>
      </c>
      <c r="E49" s="94">
        <v>86.79245283018868</v>
      </c>
      <c r="F49" s="94">
        <v>45</v>
      </c>
      <c r="G49" s="3">
        <v>55.182072829131656</v>
      </c>
      <c r="H49" s="95">
        <v>47.111963408787595</v>
      </c>
      <c r="I49" s="49">
        <v>33.333333333333329</v>
      </c>
      <c r="J49" s="49">
        <v>23.333333333333332</v>
      </c>
      <c r="K49" s="49">
        <v>16.666666666666664</v>
      </c>
      <c r="L49" s="49">
        <v>6.666666666666667</v>
      </c>
      <c r="M49" s="49">
        <v>13.333333333333334</v>
      </c>
      <c r="N49" s="49">
        <v>6.666666666666667</v>
      </c>
      <c r="O49" s="50">
        <f t="shared" si="8"/>
        <v>99.999999999999986</v>
      </c>
      <c r="P49" s="110">
        <f t="shared" si="9"/>
        <v>60.19023934206384</v>
      </c>
      <c r="Q49" s="15">
        <f t="shared" si="10"/>
        <v>7</v>
      </c>
      <c r="S49" s="30">
        <f t="shared" si="11"/>
        <v>0.37264752680561486</v>
      </c>
    </row>
    <row r="50" spans="1:19" x14ac:dyDescent="0.25">
      <c r="A50" s="51">
        <v>8</v>
      </c>
      <c r="B50" s="52" t="s">
        <v>22</v>
      </c>
      <c r="C50" s="18">
        <v>51.800000000000004</v>
      </c>
      <c r="D50" s="18">
        <v>55.467982864107682</v>
      </c>
      <c r="E50" s="94">
        <v>61.581920903954803</v>
      </c>
      <c r="F50" s="94">
        <v>15</v>
      </c>
      <c r="G50" s="3">
        <v>30.043859649122805</v>
      </c>
      <c r="H50" s="95">
        <v>41.552771050507175</v>
      </c>
      <c r="I50" s="49">
        <v>33.333333333333329</v>
      </c>
      <c r="J50" s="49">
        <v>23.333333333333332</v>
      </c>
      <c r="K50" s="49">
        <v>16.666666666666664</v>
      </c>
      <c r="L50" s="49">
        <v>6.666666666666667</v>
      </c>
      <c r="M50" s="49">
        <v>13.333333333333334</v>
      </c>
      <c r="N50" s="49">
        <v>6.666666666666667</v>
      </c>
      <c r="O50" s="50">
        <f t="shared" si="8"/>
        <v>99.999999999999986</v>
      </c>
      <c r="P50" s="110">
        <f t="shared" si="9"/>
        <v>48.24888217553444</v>
      </c>
      <c r="Q50" s="15">
        <f t="shared" si="10"/>
        <v>23</v>
      </c>
      <c r="S50" s="30">
        <f t="shared" si="11"/>
        <v>-3.0222714615619779</v>
      </c>
    </row>
    <row r="51" spans="1:19" x14ac:dyDescent="0.25">
      <c r="A51" s="51">
        <v>9</v>
      </c>
      <c r="B51" s="52" t="s">
        <v>23</v>
      </c>
      <c r="C51" s="18">
        <v>53.6</v>
      </c>
      <c r="D51" s="18">
        <v>56.378090665416359</v>
      </c>
      <c r="E51" s="94">
        <v>78.008298755186729</v>
      </c>
      <c r="F51" s="94">
        <v>34</v>
      </c>
      <c r="G51" s="3">
        <v>68.88111888111888</v>
      </c>
      <c r="H51" s="95">
        <v>35.377360231398406</v>
      </c>
      <c r="I51" s="49">
        <v>33.333333333333329</v>
      </c>
      <c r="J51" s="49">
        <v>23.333333333333332</v>
      </c>
      <c r="K51" s="49">
        <v>16.666666666666664</v>
      </c>
      <c r="L51" s="49">
        <v>6.666666666666667</v>
      </c>
      <c r="M51" s="49">
        <v>13.333333333333334</v>
      </c>
      <c r="N51" s="49">
        <v>6.666666666666667</v>
      </c>
      <c r="O51" s="50">
        <f t="shared" si="8"/>
        <v>99.999999999999986</v>
      </c>
      <c r="P51" s="110">
        <f t="shared" si="9"/>
        <v>57.832244147370695</v>
      </c>
      <c r="Q51" s="15">
        <f t="shared" si="10"/>
        <v>12</v>
      </c>
      <c r="S51" s="30">
        <f t="shared" si="11"/>
        <v>-1.4338211600764694</v>
      </c>
    </row>
    <row r="52" spans="1:19" x14ac:dyDescent="0.25">
      <c r="A52" s="51">
        <v>10</v>
      </c>
      <c r="B52" s="52" t="s">
        <v>24</v>
      </c>
      <c r="C52" s="18">
        <v>53.6</v>
      </c>
      <c r="D52" s="18">
        <v>56.571660504660784</v>
      </c>
      <c r="E52" s="94">
        <v>74.598930481283418</v>
      </c>
      <c r="F52" s="94">
        <v>58</v>
      </c>
      <c r="G52" s="3">
        <v>53.395061728395063</v>
      </c>
      <c r="H52" s="95">
        <v>59.270466528351449</v>
      </c>
      <c r="I52" s="49">
        <v>33.333333333333329</v>
      </c>
      <c r="J52" s="49">
        <v>23.333333333333332</v>
      </c>
      <c r="K52" s="49">
        <v>16.666666666666664</v>
      </c>
      <c r="L52" s="49">
        <v>6.666666666666667</v>
      </c>
      <c r="M52" s="49">
        <v>13.333333333333334</v>
      </c>
      <c r="N52" s="49">
        <v>6.666666666666667</v>
      </c>
      <c r="O52" s="50">
        <f t="shared" si="8"/>
        <v>99.999999999999986</v>
      </c>
      <c r="P52" s="110">
        <f t="shared" si="9"/>
        <v>58.437248530310868</v>
      </c>
      <c r="Q52" s="15">
        <f t="shared" si="10"/>
        <v>10</v>
      </c>
      <c r="S52" s="30">
        <f t="shared" si="11"/>
        <v>2.3428810854902267</v>
      </c>
    </row>
    <row r="53" spans="1:19" x14ac:dyDescent="0.25">
      <c r="A53" s="51">
        <v>11</v>
      </c>
      <c r="B53" s="52" t="s">
        <v>54</v>
      </c>
      <c r="C53" s="18">
        <v>44.4</v>
      </c>
      <c r="D53" s="18">
        <v>59.154225659506402</v>
      </c>
      <c r="E53" s="94">
        <v>69.938650306748471</v>
      </c>
      <c r="F53" s="94">
        <v>26</v>
      </c>
      <c r="G53" s="3">
        <v>54.1501976284585</v>
      </c>
      <c r="H53" s="95">
        <v>74.107712226323216</v>
      </c>
      <c r="I53" s="49">
        <v>33.333333333333329</v>
      </c>
      <c r="J53" s="49">
        <v>23.333333333333332</v>
      </c>
      <c r="K53" s="49">
        <v>16.666666666666664</v>
      </c>
      <c r="L53" s="49">
        <v>6.666666666666667</v>
      </c>
      <c r="M53" s="49">
        <v>13.333333333333334</v>
      </c>
      <c r="N53" s="49">
        <v>6.666666666666667</v>
      </c>
      <c r="O53" s="50">
        <f t="shared" si="8"/>
        <v>99.999999999999986</v>
      </c>
      <c r="P53" s="110">
        <f t="shared" si="9"/>
        <v>54.15296820389225</v>
      </c>
      <c r="Q53" s="15">
        <f t="shared" si="10"/>
        <v>17</v>
      </c>
      <c r="S53" s="30">
        <f t="shared" si="11"/>
        <v>-1.254083519009356</v>
      </c>
    </row>
    <row r="54" spans="1:19" x14ac:dyDescent="0.25">
      <c r="A54" s="51">
        <v>12</v>
      </c>
      <c r="B54" s="52" t="s">
        <v>25</v>
      </c>
      <c r="C54" s="18">
        <v>53.79999999999999</v>
      </c>
      <c r="D54" s="18">
        <v>50.606424406857691</v>
      </c>
      <c r="E54" s="94">
        <v>78.934010152284259</v>
      </c>
      <c r="F54" s="94">
        <v>32</v>
      </c>
      <c r="G54" s="3">
        <v>58.125000000000007</v>
      </c>
      <c r="H54" s="95">
        <v>38.402805857763369</v>
      </c>
      <c r="I54" s="49">
        <v>33.333333333333329</v>
      </c>
      <c r="J54" s="49">
        <v>23.333333333333332</v>
      </c>
      <c r="K54" s="49">
        <v>16.666666666666664</v>
      </c>
      <c r="L54" s="49">
        <v>6.666666666666667</v>
      </c>
      <c r="M54" s="49">
        <v>13.333333333333334</v>
      </c>
      <c r="N54" s="49">
        <v>6.666666666666667</v>
      </c>
      <c r="O54" s="50">
        <f t="shared" si="8"/>
        <v>99.999999999999986</v>
      </c>
      <c r="P54" s="110">
        <f t="shared" si="9"/>
        <v>55.340687777498395</v>
      </c>
      <c r="Q54" s="15">
        <f t="shared" si="10"/>
        <v>15</v>
      </c>
      <c r="S54" s="30">
        <f t="shared" si="11"/>
        <v>-2.0967902491242754</v>
      </c>
    </row>
    <row r="55" spans="1:19" x14ac:dyDescent="0.25">
      <c r="A55" s="51">
        <v>13</v>
      </c>
      <c r="B55" s="52" t="s">
        <v>0</v>
      </c>
      <c r="C55" s="18">
        <v>53</v>
      </c>
      <c r="D55" s="18">
        <v>54.69518614189618</v>
      </c>
      <c r="E55" s="94">
        <v>71.32352941176471</v>
      </c>
      <c r="F55" s="94">
        <v>27</v>
      </c>
      <c r="G55" s="3">
        <v>44.585987261146499</v>
      </c>
      <c r="H55" s="95">
        <v>55.884386845610081</v>
      </c>
      <c r="I55" s="49">
        <v>33.333333333333329</v>
      </c>
      <c r="J55" s="49">
        <v>23.333333333333332</v>
      </c>
      <c r="K55" s="49">
        <v>16.666666666666664</v>
      </c>
      <c r="L55" s="49">
        <v>6.666666666666667</v>
      </c>
      <c r="M55" s="49">
        <v>13.333333333333334</v>
      </c>
      <c r="N55" s="49">
        <v>6.666666666666667</v>
      </c>
      <c r="O55" s="50">
        <f t="shared" si="8"/>
        <v>99.999999999999986</v>
      </c>
      <c r="P55" s="110">
        <f t="shared" si="9"/>
        <v>53.786555759596766</v>
      </c>
      <c r="Q55" s="15">
        <f t="shared" si="10"/>
        <v>18</v>
      </c>
      <c r="S55" s="30">
        <f t="shared" si="11"/>
        <v>-6.4140255320111663</v>
      </c>
    </row>
    <row r="56" spans="1:19" x14ac:dyDescent="0.25">
      <c r="A56" s="51">
        <v>14</v>
      </c>
      <c r="B56" s="52" t="s">
        <v>1</v>
      </c>
      <c r="C56" s="18">
        <v>39.6</v>
      </c>
      <c r="D56" s="18">
        <v>50.495961304584867</v>
      </c>
      <c r="E56" s="94">
        <v>65.873015873015873</v>
      </c>
      <c r="F56" s="94">
        <v>36</v>
      </c>
      <c r="G56" s="3">
        <v>41.85022026431718</v>
      </c>
      <c r="H56" s="95">
        <v>78.439890503446108</v>
      </c>
      <c r="I56" s="49">
        <v>33.333333333333329</v>
      </c>
      <c r="J56" s="49">
        <v>23.333333333333332</v>
      </c>
      <c r="K56" s="49">
        <v>16.666666666666664</v>
      </c>
      <c r="L56" s="49">
        <v>6.666666666666667</v>
      </c>
      <c r="M56" s="49">
        <v>13.333333333333334</v>
      </c>
      <c r="N56" s="49">
        <v>6.666666666666667</v>
      </c>
      <c r="O56" s="50">
        <f t="shared" si="8"/>
        <v>99.999999999999986</v>
      </c>
      <c r="P56" s="110">
        <f t="shared" si="9"/>
        <v>49.170582352044484</v>
      </c>
      <c r="Q56" s="15">
        <f t="shared" si="10"/>
        <v>21</v>
      </c>
      <c r="S56" s="30">
        <f t="shared" si="11"/>
        <v>0.44528190903474041</v>
      </c>
    </row>
    <row r="57" spans="1:19" x14ac:dyDescent="0.25">
      <c r="A57" s="51">
        <v>15</v>
      </c>
      <c r="B57" s="52" t="s">
        <v>2</v>
      </c>
      <c r="C57" s="18">
        <v>40</v>
      </c>
      <c r="D57" s="18">
        <v>50.824520308468593</v>
      </c>
      <c r="E57" s="94">
        <v>59.558823529411761</v>
      </c>
      <c r="F57" s="94">
        <v>25</v>
      </c>
      <c r="G57" s="3">
        <v>19.927536231884059</v>
      </c>
      <c r="H57" s="95">
        <v>80.26315789473685</v>
      </c>
      <c r="I57" s="49">
        <v>33.333333333333329</v>
      </c>
      <c r="J57" s="49">
        <v>23.333333333333332</v>
      </c>
      <c r="K57" s="49">
        <v>16.666666666666664</v>
      </c>
      <c r="L57" s="49">
        <v>6.666666666666667</v>
      </c>
      <c r="M57" s="49">
        <v>13.333333333333334</v>
      </c>
      <c r="N57" s="49">
        <v>6.666666666666667</v>
      </c>
      <c r="O57" s="50">
        <f t="shared" si="8"/>
        <v>99.999999999999986</v>
      </c>
      <c r="P57" s="110">
        <f t="shared" si="9"/>
        <v>44.793407350778295</v>
      </c>
      <c r="Q57" s="15">
        <f t="shared" si="10"/>
        <v>27</v>
      </c>
      <c r="S57" s="30">
        <f t="shared" si="11"/>
        <v>2.2485972344326299</v>
      </c>
    </row>
    <row r="58" spans="1:19" x14ac:dyDescent="0.25">
      <c r="A58" s="51">
        <v>16</v>
      </c>
      <c r="B58" s="52" t="s">
        <v>3</v>
      </c>
      <c r="C58" s="18">
        <v>52.800000000000004</v>
      </c>
      <c r="D58" s="18">
        <v>65.956181991724364</v>
      </c>
      <c r="E58" s="94">
        <v>90.728476821192046</v>
      </c>
      <c r="F58" s="94">
        <v>85</v>
      </c>
      <c r="G58" s="3">
        <v>55.656108597285069</v>
      </c>
      <c r="H58" s="95">
        <v>75.430546696570033</v>
      </c>
      <c r="I58" s="49">
        <v>33.333333333333329</v>
      </c>
      <c r="J58" s="49">
        <v>23.333333333333332</v>
      </c>
      <c r="K58" s="49">
        <v>16.666666666666664</v>
      </c>
      <c r="L58" s="49">
        <v>6.666666666666667</v>
      </c>
      <c r="M58" s="49">
        <v>13.333333333333334</v>
      </c>
      <c r="N58" s="49">
        <v>6.666666666666667</v>
      </c>
      <c r="O58" s="50">
        <f t="shared" si="8"/>
        <v>99.999999999999986</v>
      </c>
      <c r="P58" s="110">
        <f t="shared" si="9"/>
        <v>66.22737286101038</v>
      </c>
      <c r="Q58" s="15">
        <f t="shared" si="10"/>
        <v>2</v>
      </c>
      <c r="S58" s="30">
        <f t="shared" si="11"/>
        <v>-3.1067205723305023</v>
      </c>
    </row>
    <row r="59" spans="1:19" x14ac:dyDescent="0.25">
      <c r="A59" s="51">
        <v>17</v>
      </c>
      <c r="B59" s="52" t="s">
        <v>4</v>
      </c>
      <c r="C59" s="18">
        <v>41.2</v>
      </c>
      <c r="D59" s="18">
        <v>53.269905570660235</v>
      </c>
      <c r="E59" s="94">
        <v>70.552147239263803</v>
      </c>
      <c r="F59" s="94">
        <v>39</v>
      </c>
      <c r="G59" s="3">
        <v>22.039473684210527</v>
      </c>
      <c r="H59" s="95">
        <v>73.041170847479975</v>
      </c>
      <c r="I59" s="49">
        <v>33.333333333333329</v>
      </c>
      <c r="J59" s="49">
        <v>23.333333333333332</v>
      </c>
      <c r="K59" s="49">
        <v>16.666666666666664</v>
      </c>
      <c r="L59" s="49">
        <v>6.666666666666667</v>
      </c>
      <c r="M59" s="49">
        <v>13.333333333333334</v>
      </c>
      <c r="N59" s="49">
        <v>6.666666666666667</v>
      </c>
      <c r="O59" s="50">
        <f t="shared" si="8"/>
        <v>99.999999999999986</v>
      </c>
      <c r="P59" s="110">
        <f t="shared" si="9"/>
        <v>48.329677054091434</v>
      </c>
      <c r="Q59" s="15">
        <f t="shared" si="10"/>
        <v>22</v>
      </c>
      <c r="S59" s="30">
        <f t="shared" si="11"/>
        <v>-0.73818352268197884</v>
      </c>
    </row>
    <row r="60" spans="1:19" x14ac:dyDescent="0.25">
      <c r="A60" s="51">
        <v>18</v>
      </c>
      <c r="B60" s="52" t="s">
        <v>5</v>
      </c>
      <c r="C60" s="18">
        <v>52</v>
      </c>
      <c r="D60" s="18">
        <v>76.02340662573009</v>
      </c>
      <c r="E60" s="94">
        <v>67.682926829268297</v>
      </c>
      <c r="F60" s="94">
        <v>38</v>
      </c>
      <c r="G60" s="161"/>
      <c r="H60" s="95">
        <v>22.55180157190977</v>
      </c>
      <c r="I60" s="49">
        <v>33.333333333333329</v>
      </c>
      <c r="J60" s="49">
        <v>23.333333333333332</v>
      </c>
      <c r="K60" s="49">
        <v>16.666666666666664</v>
      </c>
      <c r="L60" s="49">
        <v>6.666666666666667</v>
      </c>
      <c r="M60" s="160">
        <v>0</v>
      </c>
      <c r="N60" s="49">
        <v>6.666666666666667</v>
      </c>
      <c r="O60" s="50">
        <f t="shared" si="8"/>
        <v>86.666666666666657</v>
      </c>
      <c r="P60" s="110">
        <f t="shared" si="9"/>
        <v>58.141618602702749</v>
      </c>
      <c r="Q60" s="15">
        <f t="shared" si="10"/>
        <v>11</v>
      </c>
      <c r="S60" s="30">
        <f t="shared" si="11"/>
        <v>-0.45015849692691035</v>
      </c>
    </row>
    <row r="61" spans="1:19" x14ac:dyDescent="0.25">
      <c r="A61" s="51">
        <v>19</v>
      </c>
      <c r="B61" s="52" t="s">
        <v>6</v>
      </c>
      <c r="C61" s="18">
        <v>52.800000000000004</v>
      </c>
      <c r="D61" s="18">
        <v>57.386160577797298</v>
      </c>
      <c r="E61" s="94">
        <v>81.005586592178773</v>
      </c>
      <c r="F61" s="94">
        <v>83</v>
      </c>
      <c r="G61" s="3">
        <v>63.430420711974108</v>
      </c>
      <c r="H61" s="95">
        <v>66.531662596247315</v>
      </c>
      <c r="I61" s="49">
        <v>33.333333333333329</v>
      </c>
      <c r="J61" s="49">
        <v>23.333333333333332</v>
      </c>
      <c r="K61" s="49">
        <v>16.666666666666664</v>
      </c>
      <c r="L61" s="49">
        <v>6.666666666666667</v>
      </c>
      <c r="M61" s="49">
        <v>13.333333333333334</v>
      </c>
      <c r="N61" s="49">
        <v>6.666666666666667</v>
      </c>
      <c r="O61" s="50">
        <f t="shared" si="8"/>
        <v>99.999999999999986</v>
      </c>
      <c r="P61" s="110">
        <f t="shared" si="9"/>
        <v>62.917202168195537</v>
      </c>
      <c r="Q61" s="15">
        <f t="shared" si="10"/>
        <v>4</v>
      </c>
      <c r="S61" s="114">
        <f t="shared" si="11"/>
        <v>-1.7568463213555177</v>
      </c>
    </row>
    <row r="62" spans="1:19" x14ac:dyDescent="0.25">
      <c r="A62" s="51">
        <v>20</v>
      </c>
      <c r="B62" s="52" t="s">
        <v>7</v>
      </c>
      <c r="C62" s="18">
        <v>52</v>
      </c>
      <c r="D62" s="18">
        <v>53.073895625939805</v>
      </c>
      <c r="E62" s="94">
        <v>86.79245283018868</v>
      </c>
      <c r="F62" s="94">
        <v>55</v>
      </c>
      <c r="G62" s="3">
        <v>51.928783382789319</v>
      </c>
      <c r="H62" s="95">
        <v>79.929119084570672</v>
      </c>
      <c r="I62" s="49">
        <v>33.333333333333329</v>
      </c>
      <c r="J62" s="49">
        <v>23.333333333333332</v>
      </c>
      <c r="K62" s="49">
        <v>16.666666666666664</v>
      </c>
      <c r="L62" s="49">
        <v>6.666666666666667</v>
      </c>
      <c r="M62" s="49">
        <v>13.333333333333334</v>
      </c>
      <c r="N62" s="49">
        <v>6.666666666666667</v>
      </c>
      <c r="O62" s="50">
        <f t="shared" si="8"/>
        <v>99.999999999999986</v>
      </c>
      <c r="P62" s="110">
        <f t="shared" si="9"/>
        <v>60.101763507760694</v>
      </c>
      <c r="Q62" s="15">
        <f t="shared" si="10"/>
        <v>8</v>
      </c>
      <c r="S62" s="114">
        <f t="shared" si="11"/>
        <v>-2.3028537943488985</v>
      </c>
    </row>
    <row r="63" spans="1:19" x14ac:dyDescent="0.25">
      <c r="A63" s="51">
        <v>21</v>
      </c>
      <c r="B63" s="52" t="s">
        <v>8</v>
      </c>
      <c r="C63" s="18">
        <v>44.2</v>
      </c>
      <c r="D63" s="18">
        <v>55.258568220950252</v>
      </c>
      <c r="E63" s="94">
        <v>55.72755417956656</v>
      </c>
      <c r="F63" s="94">
        <v>26</v>
      </c>
      <c r="G63" s="3">
        <v>24.909747292418771</v>
      </c>
      <c r="H63" s="95">
        <v>78.375095372205578</v>
      </c>
      <c r="I63" s="49">
        <v>33.333333333333329</v>
      </c>
      <c r="J63" s="49">
        <v>23.333333333333332</v>
      </c>
      <c r="K63" s="49">
        <v>16.666666666666664</v>
      </c>
      <c r="L63" s="49">
        <v>6.666666666666667</v>
      </c>
      <c r="M63" s="49">
        <v>13.333333333333334</v>
      </c>
      <c r="N63" s="49">
        <v>6.666666666666667</v>
      </c>
      <c r="O63" s="50">
        <f t="shared" si="8"/>
        <v>99.999999999999986</v>
      </c>
      <c r="P63" s="110">
        <f t="shared" si="9"/>
        <v>47.194564278619033</v>
      </c>
      <c r="Q63" s="15">
        <f t="shared" si="10"/>
        <v>25</v>
      </c>
      <c r="S63" s="114">
        <f t="shared" si="11"/>
        <v>2.0946363675112565</v>
      </c>
    </row>
    <row r="64" spans="1:19" x14ac:dyDescent="0.25">
      <c r="A64" s="51">
        <v>22</v>
      </c>
      <c r="B64" s="52" t="s">
        <v>9</v>
      </c>
      <c r="C64" s="18">
        <v>51</v>
      </c>
      <c r="D64" s="18">
        <v>62.62562223981466</v>
      </c>
      <c r="E64" s="94">
        <v>74.850299401197603</v>
      </c>
      <c r="F64" s="94">
        <v>30</v>
      </c>
      <c r="G64" s="3">
        <v>78.651685393258433</v>
      </c>
      <c r="H64" s="95">
        <v>17.413706222069504</v>
      </c>
      <c r="I64" s="49">
        <v>33.333333333333329</v>
      </c>
      <c r="J64" s="49">
        <v>23.333333333333332</v>
      </c>
      <c r="K64" s="49">
        <v>16.666666666666664</v>
      </c>
      <c r="L64" s="49">
        <v>6.666666666666667</v>
      </c>
      <c r="M64" s="49">
        <v>13.333333333333334</v>
      </c>
      <c r="N64" s="49">
        <v>6.666666666666667</v>
      </c>
      <c r="O64" s="50">
        <f t="shared" si="8"/>
        <v>99.999999999999986</v>
      </c>
      <c r="P64" s="110">
        <f t="shared" si="9"/>
        <v>57.735500223395455</v>
      </c>
      <c r="Q64" s="15">
        <f t="shared" si="10"/>
        <v>13</v>
      </c>
      <c r="S64" s="114">
        <f t="shared" si="11"/>
        <v>-3.1489185324891906</v>
      </c>
    </row>
    <row r="65" spans="1:57" x14ac:dyDescent="0.25">
      <c r="A65" s="51">
        <v>23</v>
      </c>
      <c r="B65" s="52" t="s">
        <v>10</v>
      </c>
      <c r="C65" s="18">
        <v>42</v>
      </c>
      <c r="D65" s="18">
        <v>49.487934324036395</v>
      </c>
      <c r="E65" s="94">
        <v>54.954954954954957</v>
      </c>
      <c r="F65" s="94">
        <v>14</v>
      </c>
      <c r="G65" s="3">
        <v>24.817518248175183</v>
      </c>
      <c r="H65" s="95">
        <v>62.71390383538813</v>
      </c>
      <c r="I65" s="49">
        <v>33.333333333333329</v>
      </c>
      <c r="J65" s="49">
        <v>23.333333333333332</v>
      </c>
      <c r="K65" s="49">
        <v>16.666666666666664</v>
      </c>
      <c r="L65" s="49">
        <v>6.666666666666667</v>
      </c>
      <c r="M65" s="49">
        <v>13.333333333333334</v>
      </c>
      <c r="N65" s="49">
        <v>6.666666666666667</v>
      </c>
      <c r="O65" s="50">
        <f t="shared" si="8"/>
        <v>99.999999999999986</v>
      </c>
      <c r="P65" s="110">
        <f t="shared" si="9"/>
        <v>43.129606523550223</v>
      </c>
      <c r="Q65" s="15">
        <f t="shared" si="10"/>
        <v>28</v>
      </c>
      <c r="S65" s="114">
        <f t="shared" si="11"/>
        <v>-3.0936564018188975</v>
      </c>
    </row>
    <row r="66" spans="1:57" x14ac:dyDescent="0.25">
      <c r="A66" s="51">
        <v>24</v>
      </c>
      <c r="B66" s="52" t="s">
        <v>11</v>
      </c>
      <c r="C66" s="18">
        <v>49.6</v>
      </c>
      <c r="D66" s="18">
        <v>48.379084246707194</v>
      </c>
      <c r="E66" s="94">
        <v>55.491329479768794</v>
      </c>
      <c r="F66" s="94">
        <v>32</v>
      </c>
      <c r="G66" s="3">
        <v>48.03921568627451</v>
      </c>
      <c r="H66" s="95">
        <v>79.156035414651654</v>
      </c>
      <c r="I66" s="49">
        <v>33.333333333333329</v>
      </c>
      <c r="J66" s="49">
        <v>23.333333333333332</v>
      </c>
      <c r="K66" s="49">
        <v>16.666666666666664</v>
      </c>
      <c r="L66" s="49">
        <v>6.666666666666667</v>
      </c>
      <c r="M66" s="49">
        <v>13.333333333333334</v>
      </c>
      <c r="N66" s="49">
        <v>6.666666666666667</v>
      </c>
      <c r="O66" s="50">
        <f t="shared" si="8"/>
        <v>99.999999999999986</v>
      </c>
      <c r="P66" s="110">
        <f t="shared" si="9"/>
        <v>50.8859723566732</v>
      </c>
      <c r="Q66" s="15">
        <f t="shared" si="10"/>
        <v>20</v>
      </c>
      <c r="S66" s="114">
        <f t="shared" si="11"/>
        <v>0.62496210209089043</v>
      </c>
    </row>
    <row r="67" spans="1:57" x14ac:dyDescent="0.25">
      <c r="A67" s="51">
        <v>25</v>
      </c>
      <c r="B67" s="52" t="s">
        <v>12</v>
      </c>
      <c r="C67" s="18">
        <v>43.2</v>
      </c>
      <c r="D67" s="18">
        <v>35.339429369752466</v>
      </c>
      <c r="E67" s="94">
        <v>60.74074074074074</v>
      </c>
      <c r="F67" s="94">
        <v>42</v>
      </c>
      <c r="G67" s="3">
        <v>48.319327731092436</v>
      </c>
      <c r="H67" s="95">
        <v>87.401866316056996</v>
      </c>
      <c r="I67" s="49">
        <v>33.333333333333329</v>
      </c>
      <c r="J67" s="49">
        <v>23.333333333333332</v>
      </c>
      <c r="K67" s="49">
        <v>16.666666666666664</v>
      </c>
      <c r="L67" s="49">
        <v>6.666666666666667</v>
      </c>
      <c r="M67" s="49">
        <v>13.333333333333334</v>
      </c>
      <c r="N67" s="49">
        <v>6.666666666666667</v>
      </c>
      <c r="O67" s="50">
        <f t="shared" si="8"/>
        <v>99.999999999999986</v>
      </c>
      <c r="P67" s="110">
        <f t="shared" si="9"/>
        <v>47.838691761615159</v>
      </c>
      <c r="Q67" s="15">
        <f t="shared" si="10"/>
        <v>24</v>
      </c>
      <c r="S67" s="114">
        <f t="shared" si="11"/>
        <v>0.160779582646839</v>
      </c>
    </row>
    <row r="68" spans="1:57" x14ac:dyDescent="0.25">
      <c r="A68" s="51">
        <v>26</v>
      </c>
      <c r="B68" s="52" t="s">
        <v>13</v>
      </c>
      <c r="C68" s="18">
        <v>51.4</v>
      </c>
      <c r="D68" s="18">
        <v>50.934076054521078</v>
      </c>
      <c r="E68" s="94">
        <v>87.5</v>
      </c>
      <c r="F68" s="94">
        <v>68</v>
      </c>
      <c r="G68" s="3">
        <v>52.791878172588838</v>
      </c>
      <c r="H68" s="95">
        <v>65.917769320019133</v>
      </c>
      <c r="I68" s="49">
        <v>33.333333333333329</v>
      </c>
      <c r="J68" s="49">
        <v>23.333333333333332</v>
      </c>
      <c r="K68" s="49">
        <v>16.666666666666664</v>
      </c>
      <c r="L68" s="49">
        <v>6.666666666666667</v>
      </c>
      <c r="M68" s="49">
        <v>13.333333333333334</v>
      </c>
      <c r="N68" s="49">
        <v>6.666666666666667</v>
      </c>
      <c r="O68" s="50">
        <f t="shared" si="8"/>
        <v>99.999999999999986</v>
      </c>
      <c r="P68" s="110">
        <f t="shared" si="9"/>
        <v>59.568052790401381</v>
      </c>
      <c r="Q68" s="15">
        <f t="shared" si="10"/>
        <v>9</v>
      </c>
      <c r="S68" s="114">
        <f t="shared" si="11"/>
        <v>2.9821346790477179</v>
      </c>
    </row>
    <row r="69" spans="1:57" x14ac:dyDescent="0.25">
      <c r="A69" s="51">
        <v>27</v>
      </c>
      <c r="B69" s="52" t="s">
        <v>14</v>
      </c>
      <c r="C69" s="18">
        <v>54</v>
      </c>
      <c r="D69" s="18">
        <v>70.2</v>
      </c>
      <c r="E69" s="94">
        <v>92.670157068062821</v>
      </c>
      <c r="F69" s="94">
        <v>81</v>
      </c>
      <c r="G69" s="3">
        <v>64.831804281345569</v>
      </c>
      <c r="H69" s="95">
        <v>69.160602165953108</v>
      </c>
      <c r="I69" s="49">
        <v>33.333333333333329</v>
      </c>
      <c r="J69" s="49">
        <v>23.333333333333332</v>
      </c>
      <c r="K69" s="49">
        <v>16.666666666666664</v>
      </c>
      <c r="L69" s="49">
        <v>6.666666666666667</v>
      </c>
      <c r="M69" s="49">
        <v>13.333333333333334</v>
      </c>
      <c r="N69" s="49">
        <v>6.666666666666667</v>
      </c>
      <c r="O69" s="50">
        <f t="shared" si="8"/>
        <v>99.999999999999986</v>
      </c>
      <c r="P69" s="110">
        <f t="shared" si="9"/>
        <v>68.479973559920097</v>
      </c>
      <c r="Q69" s="15">
        <f t="shared" si="10"/>
        <v>1</v>
      </c>
      <c r="S69" s="114">
        <f t="shared" si="11"/>
        <v>-1.5922982827070342</v>
      </c>
    </row>
    <row r="70" spans="1:57" ht="15" customHeight="1" thickBot="1" x14ac:dyDescent="0.3">
      <c r="A70" s="53">
        <v>28</v>
      </c>
      <c r="B70" s="54" t="s">
        <v>15</v>
      </c>
      <c r="C70" s="23">
        <v>53.400000000000006</v>
      </c>
      <c r="D70" s="23">
        <v>62.051522309165811</v>
      </c>
      <c r="E70" s="96">
        <v>77.445652173913047</v>
      </c>
      <c r="F70" s="96">
        <v>66</v>
      </c>
      <c r="G70" s="4">
        <v>60.215053763440864</v>
      </c>
      <c r="H70" s="97">
        <v>73.427681782199315</v>
      </c>
      <c r="I70" s="49">
        <v>33.333333333333329</v>
      </c>
      <c r="J70" s="49">
        <v>23.333333333333332</v>
      </c>
      <c r="K70" s="49">
        <v>16.666666666666664</v>
      </c>
      <c r="L70" s="49">
        <v>6.666666666666667</v>
      </c>
      <c r="M70" s="49">
        <v>13.333333333333334</v>
      </c>
      <c r="N70" s="49">
        <v>6.666666666666667</v>
      </c>
      <c r="O70" s="50">
        <f t="shared" si="8"/>
        <v>99.999999999999986</v>
      </c>
      <c r="P70" s="175">
        <f t="shared" si="9"/>
        <v>62.510149855062934</v>
      </c>
      <c r="Q70" s="112">
        <f t="shared" si="10"/>
        <v>5</v>
      </c>
      <c r="S70" s="31">
        <f t="shared" si="11"/>
        <v>-0.77311105490318965</v>
      </c>
    </row>
    <row r="71" spans="1:57" ht="15" customHeight="1" x14ac:dyDescent="0.25">
      <c r="A71" s="55"/>
      <c r="B71" s="55"/>
      <c r="C71" s="55"/>
      <c r="D71" s="55"/>
      <c r="E71" s="55"/>
      <c r="F71" s="55"/>
      <c r="G71" s="55"/>
      <c r="H71" s="55"/>
      <c r="S71" s="106"/>
    </row>
    <row r="72" spans="1:57" ht="15.75" thickBot="1" x14ac:dyDescent="0.3">
      <c r="A72" s="55"/>
      <c r="B72" s="56" t="s">
        <v>68</v>
      </c>
      <c r="C72" s="57"/>
      <c r="D72" s="58"/>
      <c r="E72" s="59"/>
      <c r="F72" s="59"/>
      <c r="G72" s="59"/>
      <c r="H72" s="59"/>
      <c r="S72" s="106"/>
    </row>
    <row r="73" spans="1:57" ht="15.75" thickBot="1" x14ac:dyDescent="0.3">
      <c r="A73" s="60"/>
      <c r="B73" s="25" t="s">
        <v>28</v>
      </c>
      <c r="C73" s="1">
        <f t="shared" ref="C73:H73" si="12">AVERAGE(C43:C70)</f>
        <v>48.771428571428579</v>
      </c>
      <c r="D73" s="1">
        <f t="shared" si="12"/>
        <v>56.38547167307928</v>
      </c>
      <c r="E73" s="1">
        <f t="shared" si="12"/>
        <v>73.261151478767417</v>
      </c>
      <c r="F73" s="1">
        <f t="shared" si="12"/>
        <v>44.785714285714285</v>
      </c>
      <c r="G73" s="1">
        <f>AVERAGE(G43:G70)</f>
        <v>47.753578339448119</v>
      </c>
      <c r="H73" s="1">
        <f t="shared" si="12"/>
        <v>64.809862347235722</v>
      </c>
      <c r="I73" s="49"/>
      <c r="J73" s="49"/>
      <c r="K73" s="49"/>
      <c r="L73" s="49"/>
      <c r="M73" s="49"/>
      <c r="N73" s="49"/>
      <c r="O73" s="49"/>
      <c r="P73" s="1">
        <f>AVERAGE(P43:P70)</f>
        <v>55.346927239842138</v>
      </c>
      <c r="S73" s="32">
        <f>P113-P73</f>
        <v>-0.39039130262423782</v>
      </c>
    </row>
    <row r="74" spans="1:57" x14ac:dyDescent="0.25">
      <c r="A74" s="60"/>
      <c r="B74" s="25" t="s">
        <v>32</v>
      </c>
      <c r="C74" s="1">
        <f t="shared" ref="C74:H74" si="13">STDEV(C43:C70)</f>
        <v>5.0116055786734162</v>
      </c>
      <c r="D74" s="1">
        <f t="shared" si="13"/>
        <v>8.9048026155863536</v>
      </c>
      <c r="E74" s="1">
        <f t="shared" si="13"/>
        <v>11.692324444520946</v>
      </c>
      <c r="F74" s="1">
        <f t="shared" si="13"/>
        <v>21.026186746543679</v>
      </c>
      <c r="G74" s="1">
        <f>STDEV(G43:G70)</f>
        <v>15.58819690226707</v>
      </c>
      <c r="H74" s="1">
        <f t="shared" si="13"/>
        <v>19.412851350890904</v>
      </c>
      <c r="I74" s="49"/>
      <c r="J74" s="49"/>
      <c r="K74" s="49"/>
      <c r="L74" s="49"/>
      <c r="M74" s="49"/>
      <c r="N74" s="49"/>
      <c r="O74" s="49"/>
      <c r="P74" s="1">
        <f>STDEV(P43:P70)</f>
        <v>6.859376238330321</v>
      </c>
    </row>
    <row r="75" spans="1:57" x14ac:dyDescent="0.25">
      <c r="A75" s="60"/>
      <c r="B75" s="25" t="s">
        <v>29</v>
      </c>
      <c r="C75" s="26">
        <f t="shared" ref="C75:H75" si="14">COUNT(C43:C70)</f>
        <v>28</v>
      </c>
      <c r="D75" s="26">
        <f t="shared" si="14"/>
        <v>28</v>
      </c>
      <c r="E75" s="26">
        <f t="shared" si="14"/>
        <v>28</v>
      </c>
      <c r="F75" s="26">
        <f t="shared" si="14"/>
        <v>28</v>
      </c>
      <c r="G75" s="26">
        <f>COUNT(G43:G70)</f>
        <v>27</v>
      </c>
      <c r="H75" s="26">
        <f t="shared" si="14"/>
        <v>28</v>
      </c>
      <c r="I75" s="50"/>
      <c r="J75" s="50"/>
      <c r="K75" s="50"/>
      <c r="L75" s="50"/>
      <c r="M75" s="50"/>
      <c r="N75" s="50"/>
      <c r="O75" s="50"/>
      <c r="P75" s="26">
        <f>COUNT(P43:P70)</f>
        <v>28</v>
      </c>
    </row>
    <row r="76" spans="1:57" x14ac:dyDescent="0.25">
      <c r="A76" s="61"/>
      <c r="B76" s="25" t="s">
        <v>30</v>
      </c>
      <c r="C76" s="27">
        <f t="shared" ref="C76:H76" si="15">MIN(C43:C70)</f>
        <v>39.6</v>
      </c>
      <c r="D76" s="27">
        <f t="shared" si="15"/>
        <v>35.339429369752466</v>
      </c>
      <c r="E76" s="27">
        <f t="shared" si="15"/>
        <v>54.954954954954957</v>
      </c>
      <c r="F76" s="27">
        <f t="shared" si="15"/>
        <v>14</v>
      </c>
      <c r="G76" s="27">
        <f>MIN(G43:G70)</f>
        <v>19.927536231884059</v>
      </c>
      <c r="H76" s="27">
        <f t="shared" si="15"/>
        <v>17.413706222069504</v>
      </c>
      <c r="I76" s="13"/>
      <c r="J76" s="13"/>
      <c r="K76" s="13"/>
      <c r="L76" s="13"/>
      <c r="M76" s="13"/>
      <c r="N76" s="13"/>
      <c r="O76" s="13"/>
      <c r="P76" s="27">
        <f>MIN(P43:P70)</f>
        <v>43.129606523550223</v>
      </c>
      <c r="R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</row>
    <row r="77" spans="1:57" x14ac:dyDescent="0.25">
      <c r="A77" s="61"/>
      <c r="B77" s="25" t="s">
        <v>31</v>
      </c>
      <c r="C77" s="27">
        <f t="shared" ref="C77:H77" si="16">MAX(C43:C70)</f>
        <v>54</v>
      </c>
      <c r="D77" s="27">
        <f t="shared" si="16"/>
        <v>76.02340662573009</v>
      </c>
      <c r="E77" s="27">
        <f t="shared" si="16"/>
        <v>92.670157068062821</v>
      </c>
      <c r="F77" s="27">
        <f t="shared" si="16"/>
        <v>85</v>
      </c>
      <c r="G77" s="27">
        <f>MAX(G43:G70)</f>
        <v>78.651685393258433</v>
      </c>
      <c r="H77" s="27">
        <f t="shared" si="16"/>
        <v>91.752370375584277</v>
      </c>
      <c r="I77" s="13"/>
      <c r="J77" s="13"/>
      <c r="K77" s="13"/>
      <c r="L77" s="13"/>
      <c r="M77" s="13"/>
      <c r="N77" s="13"/>
      <c r="O77" s="13"/>
      <c r="P77" s="27">
        <f>MAX(P43:P70)</f>
        <v>68.479973559920097</v>
      </c>
      <c r="R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</row>
    <row r="78" spans="1:57" x14ac:dyDescent="0.25">
      <c r="B78" s="63" t="s">
        <v>33</v>
      </c>
      <c r="C78" s="64">
        <v>50</v>
      </c>
      <c r="D78" s="64"/>
      <c r="E78" s="64"/>
      <c r="F78" s="64"/>
      <c r="G78" s="64"/>
    </row>
    <row r="79" spans="1:57" ht="15" customHeight="1" x14ac:dyDescent="0.25">
      <c r="A79" s="5"/>
      <c r="B79" s="63"/>
      <c r="C79" s="64"/>
      <c r="D79" s="64"/>
      <c r="E79" s="64"/>
      <c r="F79" s="64"/>
      <c r="G79" s="64"/>
      <c r="I79" s="5"/>
      <c r="J79" s="5"/>
      <c r="K79" s="5"/>
      <c r="L79" s="5"/>
      <c r="M79" s="5"/>
      <c r="N79" s="5"/>
      <c r="O79" s="5"/>
      <c r="P79" s="5"/>
      <c r="Q79" s="5"/>
    </row>
    <row r="80" spans="1:57" ht="15.75" thickBot="1" x14ac:dyDescent="0.3">
      <c r="C80" s="59"/>
      <c r="D80" s="59"/>
      <c r="E80" s="66"/>
    </row>
    <row r="81" spans="1:19" ht="81" customHeight="1" thickBot="1" x14ac:dyDescent="0.3">
      <c r="A81" s="191" t="s">
        <v>42</v>
      </c>
      <c r="B81" s="192"/>
      <c r="C81" s="38" t="s">
        <v>34</v>
      </c>
      <c r="D81" s="39" t="s">
        <v>35</v>
      </c>
      <c r="E81" s="39" t="s">
        <v>36</v>
      </c>
      <c r="F81" s="39" t="s">
        <v>37</v>
      </c>
      <c r="G81" s="39" t="s">
        <v>38</v>
      </c>
      <c r="H81" s="105" t="s">
        <v>39</v>
      </c>
      <c r="I81" s="193" t="s">
        <v>56</v>
      </c>
      <c r="J81" s="193"/>
      <c r="K81" s="193"/>
      <c r="L81" s="193"/>
      <c r="M81" s="193"/>
      <c r="N81" s="193"/>
      <c r="O81" s="11"/>
      <c r="P81" s="189" t="s">
        <v>79</v>
      </c>
      <c r="Q81" s="190"/>
      <c r="S81" s="5"/>
    </row>
    <row r="82" spans="1:19" s="45" customFormat="1" ht="29.1" customHeight="1" thickBot="1" x14ac:dyDescent="0.25">
      <c r="A82" s="67" t="s">
        <v>47</v>
      </c>
      <c r="B82" s="68" t="s">
        <v>26</v>
      </c>
      <c r="C82" s="69" t="s">
        <v>78</v>
      </c>
      <c r="D82" s="69" t="s">
        <v>78</v>
      </c>
      <c r="E82" s="42" t="s">
        <v>77</v>
      </c>
      <c r="F82" s="69" t="s">
        <v>78</v>
      </c>
      <c r="G82" s="99" t="s">
        <v>125</v>
      </c>
      <c r="H82" s="43" t="s">
        <v>76</v>
      </c>
      <c r="I82" s="44" t="s">
        <v>58</v>
      </c>
      <c r="J82" s="44" t="s">
        <v>59</v>
      </c>
      <c r="K82" s="44" t="s">
        <v>60</v>
      </c>
      <c r="L82" s="44" t="s">
        <v>61</v>
      </c>
      <c r="M82" s="44" t="s">
        <v>64</v>
      </c>
      <c r="N82" s="44" t="s">
        <v>65</v>
      </c>
      <c r="O82" s="104"/>
      <c r="P82" s="107" t="s">
        <v>62</v>
      </c>
      <c r="Q82" s="108" t="s">
        <v>57</v>
      </c>
      <c r="S82" s="11"/>
    </row>
    <row r="83" spans="1:19" x14ac:dyDescent="0.25">
      <c r="A83" s="47">
        <v>1</v>
      </c>
      <c r="B83" s="48" t="s">
        <v>71</v>
      </c>
      <c r="C83" s="91">
        <v>59.8</v>
      </c>
      <c r="D83" s="91">
        <v>57.69637982973186</v>
      </c>
      <c r="E83" s="92">
        <v>76.076555023923447</v>
      </c>
      <c r="F83" s="92">
        <v>50</v>
      </c>
      <c r="G83" s="2">
        <v>65.508021390374338</v>
      </c>
      <c r="H83" s="93">
        <v>47.638059927826035</v>
      </c>
      <c r="I83" s="49">
        <v>33.333333333333329</v>
      </c>
      <c r="J83" s="49">
        <v>23.333333333333332</v>
      </c>
      <c r="K83" s="49">
        <v>16.666666666666664</v>
      </c>
      <c r="L83" s="49">
        <v>6.666666666666667</v>
      </c>
      <c r="M83" s="49">
        <v>13.333333333333334</v>
      </c>
      <c r="N83" s="49">
        <v>6.666666666666667</v>
      </c>
      <c r="O83" s="50">
        <f t="shared" ref="O83:O110" si="17">SUM(I83:N83)</f>
        <v>99.999999999999986</v>
      </c>
      <c r="P83" s="110">
        <f t="shared" ref="P83:P110" si="18">((C83*I83)+(D83*J83)+(E83*K83)+(F83*L83)+(G83*M83)+(H83*N83))/(SUM(I83,J83,K83,L83,M83,N83))</f>
        <v>61.318854644829663</v>
      </c>
      <c r="Q83" s="19">
        <f t="shared" ref="Q83:Q110" si="19">RANK(P83,P$83:P$110)</f>
        <v>6</v>
      </c>
    </row>
    <row r="84" spans="1:19" x14ac:dyDescent="0.25">
      <c r="A84" s="51">
        <v>2</v>
      </c>
      <c r="B84" s="52" t="s">
        <v>17</v>
      </c>
      <c r="C84" s="18">
        <v>51.2</v>
      </c>
      <c r="D84" s="18">
        <v>63.216325307483956</v>
      </c>
      <c r="E84" s="94">
        <v>53.694581280788178</v>
      </c>
      <c r="F84" s="94">
        <v>18</v>
      </c>
      <c r="G84" s="3">
        <v>47.034764826175866</v>
      </c>
      <c r="H84" s="95">
        <v>64.840912613628419</v>
      </c>
      <c r="I84" s="49">
        <v>33.333333333333329</v>
      </c>
      <c r="J84" s="49">
        <v>23.333333333333332</v>
      </c>
      <c r="K84" s="49">
        <v>16.666666666666664</v>
      </c>
      <c r="L84" s="49">
        <v>6.666666666666667</v>
      </c>
      <c r="M84" s="49">
        <v>13.333333333333334</v>
      </c>
      <c r="N84" s="49">
        <v>6.666666666666667</v>
      </c>
      <c r="O84" s="50">
        <f t="shared" si="17"/>
        <v>99.999999999999986</v>
      </c>
      <c r="P84" s="110">
        <f t="shared" si="18"/>
        <v>52.560268936276294</v>
      </c>
      <c r="Q84" s="15">
        <f t="shared" si="19"/>
        <v>18</v>
      </c>
    </row>
    <row r="85" spans="1:19" x14ac:dyDescent="0.25">
      <c r="A85" s="51">
        <v>3</v>
      </c>
      <c r="B85" s="52" t="s">
        <v>18</v>
      </c>
      <c r="C85" s="18">
        <v>55.600000000000009</v>
      </c>
      <c r="D85" s="18">
        <v>55.2</v>
      </c>
      <c r="E85" s="94">
        <v>66.829268292682926</v>
      </c>
      <c r="F85" s="94">
        <v>32</v>
      </c>
      <c r="G85" s="3">
        <v>49.614395886889461</v>
      </c>
      <c r="H85" s="95">
        <v>77.003920835614181</v>
      </c>
      <c r="I85" s="49">
        <v>33.333333333333329</v>
      </c>
      <c r="J85" s="49">
        <v>23.333333333333332</v>
      </c>
      <c r="K85" s="49">
        <v>16.666666666666664</v>
      </c>
      <c r="L85" s="49">
        <v>6.666666666666667</v>
      </c>
      <c r="M85" s="49">
        <v>13.333333333333334</v>
      </c>
      <c r="N85" s="49">
        <v>6.666666666666667</v>
      </c>
      <c r="O85" s="50">
        <f t="shared" si="17"/>
        <v>99.999999999999986</v>
      </c>
      <c r="P85" s="110">
        <f t="shared" si="18"/>
        <v>56.433725556073369</v>
      </c>
      <c r="Q85" s="15">
        <f t="shared" si="19"/>
        <v>13</v>
      </c>
    </row>
    <row r="86" spans="1:19" x14ac:dyDescent="0.25">
      <c r="A86" s="51">
        <v>4</v>
      </c>
      <c r="B86" s="52" t="s">
        <v>19</v>
      </c>
      <c r="C86" s="18">
        <v>57.600000000000009</v>
      </c>
      <c r="D86" s="18">
        <v>63.937057972849125</v>
      </c>
      <c r="E86" s="94">
        <v>87.61904761904762</v>
      </c>
      <c r="F86" s="94">
        <v>70</v>
      </c>
      <c r="G86" s="3">
        <v>64.086687306501545</v>
      </c>
      <c r="H86" s="95">
        <v>59.399272402925988</v>
      </c>
      <c r="I86" s="49">
        <v>33.333333333333329</v>
      </c>
      <c r="J86" s="49">
        <v>23.333333333333332</v>
      </c>
      <c r="K86" s="49">
        <v>16.666666666666664</v>
      </c>
      <c r="L86" s="49">
        <v>6.666666666666667</v>
      </c>
      <c r="M86" s="49">
        <v>13.333333333333334</v>
      </c>
      <c r="N86" s="49">
        <v>6.666666666666667</v>
      </c>
      <c r="O86" s="50">
        <f t="shared" si="17"/>
        <v>99.999999999999986</v>
      </c>
      <c r="P86" s="110">
        <f t="shared" si="18"/>
        <v>65.893331264568019</v>
      </c>
      <c r="Q86" s="15">
        <f t="shared" si="19"/>
        <v>2</v>
      </c>
    </row>
    <row r="87" spans="1:19" x14ac:dyDescent="0.25">
      <c r="A87" s="51">
        <v>5</v>
      </c>
      <c r="B87" s="52" t="s">
        <v>16</v>
      </c>
      <c r="C87" s="18">
        <v>59.599999999999994</v>
      </c>
      <c r="D87" s="18">
        <v>40.616425828089341</v>
      </c>
      <c r="E87" s="94">
        <v>78.300455235204851</v>
      </c>
      <c r="F87" s="94">
        <v>43</v>
      </c>
      <c r="G87" s="3">
        <v>49.839743589743591</v>
      </c>
      <c r="H87" s="95">
        <v>74.315516145767518</v>
      </c>
      <c r="I87" s="49">
        <v>33.333333333333329</v>
      </c>
      <c r="J87" s="49">
        <v>23.333333333333332</v>
      </c>
      <c r="K87" s="49">
        <v>16.666666666666664</v>
      </c>
      <c r="L87" s="49">
        <v>6.666666666666667</v>
      </c>
      <c r="M87" s="49">
        <v>13.333333333333334</v>
      </c>
      <c r="N87" s="49">
        <v>6.666666666666667</v>
      </c>
      <c r="O87" s="50">
        <f t="shared" si="17"/>
        <v>99.999999999999986</v>
      </c>
      <c r="P87" s="110">
        <f t="shared" si="18"/>
        <v>56.860242120771971</v>
      </c>
      <c r="Q87" s="15">
        <f t="shared" si="19"/>
        <v>12</v>
      </c>
    </row>
    <row r="88" spans="1:19" x14ac:dyDescent="0.25">
      <c r="A88" s="51">
        <v>6</v>
      </c>
      <c r="B88" s="52" t="s">
        <v>20</v>
      </c>
      <c r="C88" s="18">
        <v>57.4</v>
      </c>
      <c r="D88" s="18">
        <v>35.646475904104967</v>
      </c>
      <c r="E88" s="94">
        <v>60.267857142857153</v>
      </c>
      <c r="F88" s="94">
        <v>42</v>
      </c>
      <c r="G88" s="3">
        <v>36.074766355140184</v>
      </c>
      <c r="H88" s="95">
        <v>82.649773044894374</v>
      </c>
      <c r="I88" s="49">
        <v>33.333333333333329</v>
      </c>
      <c r="J88" s="49">
        <v>23.333333333333332</v>
      </c>
      <c r="K88" s="49">
        <v>16.666666666666664</v>
      </c>
      <c r="L88" s="49">
        <v>6.666666666666667</v>
      </c>
      <c r="M88" s="49">
        <v>13.333333333333334</v>
      </c>
      <c r="N88" s="49">
        <v>6.666666666666667</v>
      </c>
      <c r="O88" s="50">
        <f t="shared" si="17"/>
        <v>99.999999999999986</v>
      </c>
      <c r="P88" s="110">
        <f t="shared" si="18"/>
        <v>50.615440951779007</v>
      </c>
      <c r="Q88" s="15">
        <f t="shared" si="19"/>
        <v>20</v>
      </c>
    </row>
    <row r="89" spans="1:19" x14ac:dyDescent="0.25">
      <c r="A89" s="51">
        <v>7</v>
      </c>
      <c r="B89" s="52" t="s">
        <v>21</v>
      </c>
      <c r="C89" s="18">
        <v>59.4</v>
      </c>
      <c r="D89" s="18">
        <v>62.77587362890457</v>
      </c>
      <c r="E89" s="94">
        <v>78.571428571428569</v>
      </c>
      <c r="F89" s="94">
        <v>41</v>
      </c>
      <c r="G89" s="3">
        <v>51.670951156812336</v>
      </c>
      <c r="H89" s="95">
        <v>50.957271589679806</v>
      </c>
      <c r="I89" s="49">
        <v>33.333333333333329</v>
      </c>
      <c r="J89" s="49">
        <v>23.333333333333332</v>
      </c>
      <c r="K89" s="49">
        <v>16.666666666666664</v>
      </c>
      <c r="L89" s="49">
        <v>6.666666666666667</v>
      </c>
      <c r="M89" s="49">
        <v>13.333333333333334</v>
      </c>
      <c r="N89" s="49">
        <v>6.666666666666667</v>
      </c>
      <c r="O89" s="50">
        <f t="shared" si="17"/>
        <v>99.999999999999986</v>
      </c>
      <c r="P89" s="110">
        <f t="shared" si="18"/>
        <v>60.562886868869455</v>
      </c>
      <c r="Q89" s="15">
        <f t="shared" si="19"/>
        <v>9</v>
      </c>
    </row>
    <row r="90" spans="1:19" x14ac:dyDescent="0.25">
      <c r="A90" s="51">
        <v>8</v>
      </c>
      <c r="B90" s="52" t="s">
        <v>22</v>
      </c>
      <c r="C90" s="18">
        <v>59.8</v>
      </c>
      <c r="D90" s="18">
        <v>45.831478046687003</v>
      </c>
      <c r="E90" s="94">
        <v>49.748743718592962</v>
      </c>
      <c r="F90" s="94">
        <v>11</v>
      </c>
      <c r="G90" s="3">
        <v>24.440298507462686</v>
      </c>
      <c r="H90" s="95">
        <v>34.736531234774674</v>
      </c>
      <c r="I90" s="49">
        <v>33.333333333333329</v>
      </c>
      <c r="J90" s="49">
        <v>23.333333333333332</v>
      </c>
      <c r="K90" s="49">
        <v>16.666666666666664</v>
      </c>
      <c r="L90" s="49">
        <v>6.666666666666667</v>
      </c>
      <c r="M90" s="49">
        <v>13.333333333333334</v>
      </c>
      <c r="N90" s="49">
        <v>6.666666666666667</v>
      </c>
      <c r="O90" s="50">
        <f t="shared" si="17"/>
        <v>99.999999999999986</v>
      </c>
      <c r="P90" s="110">
        <f t="shared" si="18"/>
        <v>45.226610713972462</v>
      </c>
      <c r="Q90" s="15">
        <f t="shared" si="19"/>
        <v>27</v>
      </c>
    </row>
    <row r="91" spans="1:19" x14ac:dyDescent="0.25">
      <c r="A91" s="51">
        <v>9</v>
      </c>
      <c r="B91" s="52" t="s">
        <v>23</v>
      </c>
      <c r="C91" s="18">
        <v>63.800000000000004</v>
      </c>
      <c r="D91" s="18">
        <v>49.382758702458574</v>
      </c>
      <c r="E91" s="94">
        <v>69.014084507042256</v>
      </c>
      <c r="F91" s="94">
        <v>26</v>
      </c>
      <c r="G91" s="3">
        <v>65.102639296187689</v>
      </c>
      <c r="H91" s="95">
        <v>25.396199490827293</v>
      </c>
      <c r="I91" s="49">
        <v>33.333333333333329</v>
      </c>
      <c r="J91" s="49">
        <v>23.333333333333332</v>
      </c>
      <c r="K91" s="49">
        <v>16.666666666666664</v>
      </c>
      <c r="L91" s="49">
        <v>6.666666666666667</v>
      </c>
      <c r="M91" s="49">
        <v>13.333333333333334</v>
      </c>
      <c r="N91" s="49">
        <v>6.666666666666667</v>
      </c>
      <c r="O91" s="50">
        <f t="shared" si="17"/>
        <v>99.999999999999986</v>
      </c>
      <c r="P91" s="110">
        <f t="shared" si="18"/>
        <v>56.398422987294225</v>
      </c>
      <c r="Q91" s="15">
        <f t="shared" si="19"/>
        <v>14</v>
      </c>
    </row>
    <row r="92" spans="1:19" x14ac:dyDescent="0.25">
      <c r="A92" s="51">
        <v>10</v>
      </c>
      <c r="B92" s="52" t="s">
        <v>24</v>
      </c>
      <c r="C92" s="18">
        <v>64.400000000000006</v>
      </c>
      <c r="D92" s="18">
        <v>51.253750213245716</v>
      </c>
      <c r="E92" s="94">
        <v>70.449678800856532</v>
      </c>
      <c r="F92" s="94">
        <v>52</v>
      </c>
      <c r="G92" s="3">
        <v>66.331658291457288</v>
      </c>
      <c r="H92" s="95">
        <v>49.526304905600377</v>
      </c>
      <c r="I92" s="49">
        <v>33.333333333333329</v>
      </c>
      <c r="J92" s="49">
        <v>23.333333333333332</v>
      </c>
      <c r="K92" s="49">
        <v>16.666666666666664</v>
      </c>
      <c r="L92" s="49">
        <v>6.666666666666667</v>
      </c>
      <c r="M92" s="49">
        <v>13.333333333333334</v>
      </c>
      <c r="N92" s="49">
        <v>6.666666666666667</v>
      </c>
      <c r="O92" s="50">
        <f t="shared" si="17"/>
        <v>99.999999999999986</v>
      </c>
      <c r="P92" s="110">
        <f t="shared" si="18"/>
        <v>60.780129615801094</v>
      </c>
      <c r="Q92" s="15">
        <f t="shared" si="19"/>
        <v>8</v>
      </c>
    </row>
    <row r="93" spans="1:19" x14ac:dyDescent="0.25">
      <c r="A93" s="51">
        <v>11</v>
      </c>
      <c r="B93" s="52" t="s">
        <v>54</v>
      </c>
      <c r="C93" s="18">
        <v>54.79999999999999</v>
      </c>
      <c r="D93" s="18">
        <v>51.581192116115538</v>
      </c>
      <c r="E93" s="94">
        <v>66.504854368932044</v>
      </c>
      <c r="F93" s="94">
        <v>16</v>
      </c>
      <c r="G93" s="3">
        <v>53.333333333333336</v>
      </c>
      <c r="H93" s="95">
        <v>50.020295277842351</v>
      </c>
      <c r="I93" s="49">
        <v>33.333333333333329</v>
      </c>
      <c r="J93" s="49">
        <v>23.333333333333332</v>
      </c>
      <c r="K93" s="49">
        <v>16.666666666666664</v>
      </c>
      <c r="L93" s="49">
        <v>6.666666666666667</v>
      </c>
      <c r="M93" s="49">
        <v>13.333333333333334</v>
      </c>
      <c r="N93" s="49">
        <v>6.666666666666667</v>
      </c>
      <c r="O93" s="50">
        <f t="shared" si="17"/>
        <v>99.999999999999986</v>
      </c>
      <c r="P93" s="110">
        <f t="shared" si="18"/>
        <v>52.898884684882894</v>
      </c>
      <c r="Q93" s="15">
        <f t="shared" si="19"/>
        <v>17</v>
      </c>
    </row>
    <row r="94" spans="1:19" x14ac:dyDescent="0.25">
      <c r="A94" s="51">
        <v>12</v>
      </c>
      <c r="B94" s="52" t="s">
        <v>25</v>
      </c>
      <c r="C94" s="18">
        <v>62.2</v>
      </c>
      <c r="D94" s="18">
        <v>41.524486073566734</v>
      </c>
      <c r="E94" s="94">
        <v>69.433198380566807</v>
      </c>
      <c r="F94" s="94">
        <v>17</v>
      </c>
      <c r="G94" s="3">
        <v>60.512820512820511</v>
      </c>
      <c r="H94" s="95">
        <v>30.714124691070126</v>
      </c>
      <c r="I94" s="49">
        <v>33.333333333333329</v>
      </c>
      <c r="J94" s="49">
        <v>23.333333333333332</v>
      </c>
      <c r="K94" s="49">
        <v>16.666666666666664</v>
      </c>
      <c r="L94" s="49">
        <v>6.666666666666667</v>
      </c>
      <c r="M94" s="49">
        <v>13.333333333333334</v>
      </c>
      <c r="N94" s="49">
        <v>6.666666666666667</v>
      </c>
      <c r="O94" s="50">
        <f t="shared" si="17"/>
        <v>99.999999999999986</v>
      </c>
      <c r="P94" s="110">
        <f t="shared" si="18"/>
        <v>53.24389752837412</v>
      </c>
      <c r="Q94" s="15">
        <f t="shared" si="19"/>
        <v>16</v>
      </c>
    </row>
    <row r="95" spans="1:19" x14ac:dyDescent="0.25">
      <c r="A95" s="51">
        <v>13</v>
      </c>
      <c r="B95" s="52" t="s">
        <v>0</v>
      </c>
      <c r="C95" s="18">
        <v>59</v>
      </c>
      <c r="D95" s="18">
        <v>46.903473816652706</v>
      </c>
      <c r="E95" s="94">
        <v>50</v>
      </c>
      <c r="F95" s="94">
        <v>17</v>
      </c>
      <c r="G95" s="3">
        <v>33.52601156069364</v>
      </c>
      <c r="H95" s="95">
        <v>42.373771934112128</v>
      </c>
      <c r="I95" s="49">
        <v>33.333333333333329</v>
      </c>
      <c r="J95" s="49">
        <v>23.333333333333332</v>
      </c>
      <c r="K95" s="49">
        <v>16.666666666666664</v>
      </c>
      <c r="L95" s="49">
        <v>6.666666666666667</v>
      </c>
      <c r="M95" s="49">
        <v>13.333333333333334</v>
      </c>
      <c r="N95" s="49">
        <v>6.666666666666667</v>
      </c>
      <c r="O95" s="50">
        <f t="shared" si="17"/>
        <v>99.999999999999986</v>
      </c>
      <c r="P95" s="110">
        <f t="shared" si="18"/>
        <v>47.3725302275856</v>
      </c>
      <c r="Q95" s="15">
        <f t="shared" si="19"/>
        <v>25</v>
      </c>
    </row>
    <row r="96" spans="1:19" x14ac:dyDescent="0.25">
      <c r="A96" s="51">
        <v>14</v>
      </c>
      <c r="B96" s="52" t="s">
        <v>1</v>
      </c>
      <c r="C96" s="18">
        <v>53.2</v>
      </c>
      <c r="D96" s="18">
        <v>44.756940281806891</v>
      </c>
      <c r="E96" s="94">
        <v>53.456221198156683</v>
      </c>
      <c r="F96" s="94">
        <v>33</v>
      </c>
      <c r="G96" s="3">
        <v>37.185929648241206</v>
      </c>
      <c r="H96" s="95">
        <v>80.576260637989932</v>
      </c>
      <c r="I96" s="49">
        <v>33.333333333333329</v>
      </c>
      <c r="J96" s="49">
        <v>23.333333333333332</v>
      </c>
      <c r="K96" s="49">
        <v>16.666666666666664</v>
      </c>
      <c r="L96" s="49">
        <v>6.666666666666667</v>
      </c>
      <c r="M96" s="49">
        <v>13.333333333333334</v>
      </c>
      <c r="N96" s="49">
        <v>6.666666666666667</v>
      </c>
      <c r="O96" s="50">
        <f t="shared" si="17"/>
        <v>99.999999999999986</v>
      </c>
      <c r="P96" s="110">
        <f t="shared" si="18"/>
        <v>49.615864261079224</v>
      </c>
      <c r="Q96" s="15">
        <f t="shared" si="19"/>
        <v>21</v>
      </c>
    </row>
    <row r="97" spans="1:17" x14ac:dyDescent="0.25">
      <c r="A97" s="51">
        <v>15</v>
      </c>
      <c r="B97" s="52" t="s">
        <v>2</v>
      </c>
      <c r="C97" s="18">
        <v>54.79999999999999</v>
      </c>
      <c r="D97" s="18">
        <v>44.393603236202154</v>
      </c>
      <c r="E97" s="94">
        <v>51.502145922746791</v>
      </c>
      <c r="F97" s="94">
        <v>24</v>
      </c>
      <c r="G97" s="3">
        <v>23.555555555555557</v>
      </c>
      <c r="H97" s="95">
        <v>76.385981533478173</v>
      </c>
      <c r="I97" s="49">
        <v>33.333333333333329</v>
      </c>
      <c r="J97" s="49">
        <v>23.333333333333332</v>
      </c>
      <c r="K97" s="49">
        <v>16.666666666666664</v>
      </c>
      <c r="L97" s="49">
        <v>6.666666666666667</v>
      </c>
      <c r="M97" s="49">
        <v>13.333333333333334</v>
      </c>
      <c r="N97" s="49">
        <v>6.666666666666667</v>
      </c>
      <c r="O97" s="50">
        <f t="shared" si="17"/>
        <v>99.999999999999986</v>
      </c>
      <c r="P97" s="110">
        <f t="shared" si="18"/>
        <v>47.042004585210925</v>
      </c>
      <c r="Q97" s="15">
        <f t="shared" si="19"/>
        <v>26</v>
      </c>
    </row>
    <row r="98" spans="1:17" x14ac:dyDescent="0.25">
      <c r="A98" s="51">
        <v>16</v>
      </c>
      <c r="B98" s="52" t="s">
        <v>3</v>
      </c>
      <c r="C98" s="18">
        <v>60.6</v>
      </c>
      <c r="D98" s="18">
        <v>59.688980453592066</v>
      </c>
      <c r="E98" s="94">
        <v>78.313253012048193</v>
      </c>
      <c r="F98" s="94">
        <v>66</v>
      </c>
      <c r="G98" s="3">
        <v>58.015267175572518</v>
      </c>
      <c r="H98" s="95">
        <v>57.084685861360271</v>
      </c>
      <c r="I98" s="49">
        <v>33.333333333333329</v>
      </c>
      <c r="J98" s="49">
        <v>23.333333333333332</v>
      </c>
      <c r="K98" s="49">
        <v>16.666666666666664</v>
      </c>
      <c r="L98" s="49">
        <v>6.666666666666667</v>
      </c>
      <c r="M98" s="49">
        <v>13.333333333333334</v>
      </c>
      <c r="N98" s="49">
        <v>6.666666666666667</v>
      </c>
      <c r="O98" s="50">
        <f t="shared" si="17"/>
        <v>99.999999999999986</v>
      </c>
      <c r="P98" s="110">
        <f t="shared" si="18"/>
        <v>63.120652288679878</v>
      </c>
      <c r="Q98" s="15">
        <f t="shared" si="19"/>
        <v>3</v>
      </c>
    </row>
    <row r="99" spans="1:17" x14ac:dyDescent="0.25">
      <c r="A99" s="51">
        <v>17</v>
      </c>
      <c r="B99" s="52" t="s">
        <v>4</v>
      </c>
      <c r="C99" s="18">
        <v>52.400000000000006</v>
      </c>
      <c r="D99" s="18">
        <v>44.7482686488773</v>
      </c>
      <c r="E99" s="94">
        <v>64</v>
      </c>
      <c r="F99" s="94">
        <v>35</v>
      </c>
      <c r="G99" s="3">
        <v>20.465116279069768</v>
      </c>
      <c r="H99" s="95">
        <v>59.323230141931759</v>
      </c>
      <c r="I99" s="49">
        <v>33.333333333333329</v>
      </c>
      <c r="J99" s="49">
        <v>23.333333333333332</v>
      </c>
      <c r="K99" s="49">
        <v>16.666666666666664</v>
      </c>
      <c r="L99" s="49">
        <v>6.666666666666667</v>
      </c>
      <c r="M99" s="49">
        <v>13.333333333333334</v>
      </c>
      <c r="N99" s="49">
        <v>6.666666666666667</v>
      </c>
      <c r="O99" s="50">
        <f t="shared" si="17"/>
        <v>99.999999999999986</v>
      </c>
      <c r="P99" s="110">
        <f t="shared" si="18"/>
        <v>47.591493531409455</v>
      </c>
      <c r="Q99" s="15">
        <f t="shared" si="19"/>
        <v>24</v>
      </c>
    </row>
    <row r="100" spans="1:17" x14ac:dyDescent="0.25">
      <c r="A100" s="51">
        <v>18</v>
      </c>
      <c r="B100" s="52" t="s">
        <v>5</v>
      </c>
      <c r="C100" s="18">
        <v>59.8</v>
      </c>
      <c r="D100" s="18">
        <v>67.485984629467296</v>
      </c>
      <c r="E100" s="94">
        <v>68.844221105527637</v>
      </c>
      <c r="F100" s="94">
        <v>28</v>
      </c>
      <c r="G100" s="161"/>
      <c r="H100" s="95">
        <v>14.677482408131354</v>
      </c>
      <c r="I100" s="49">
        <v>33.333333333333329</v>
      </c>
      <c r="J100" s="49">
        <v>23.333333333333332</v>
      </c>
      <c r="K100" s="49">
        <v>16.666666666666664</v>
      </c>
      <c r="L100" s="49">
        <v>6.666666666666667</v>
      </c>
      <c r="M100" s="160">
        <v>0</v>
      </c>
      <c r="N100" s="49">
        <v>6.666666666666667</v>
      </c>
      <c r="O100" s="50">
        <f t="shared" si="17"/>
        <v>86.666666666666657</v>
      </c>
      <c r="P100" s="110">
        <f t="shared" si="18"/>
        <v>57.691460105775839</v>
      </c>
      <c r="Q100" s="15">
        <f>RANK(P100,P$83:P$110)</f>
        <v>11</v>
      </c>
    </row>
    <row r="101" spans="1:17" x14ac:dyDescent="0.25">
      <c r="A101" s="51">
        <v>19</v>
      </c>
      <c r="B101" s="52" t="s">
        <v>6</v>
      </c>
      <c r="C101" s="18">
        <v>59.4</v>
      </c>
      <c r="D101" s="18">
        <v>49.737663184238926</v>
      </c>
      <c r="E101" s="94">
        <v>74.371859296482413</v>
      </c>
      <c r="F101" s="94">
        <v>70</v>
      </c>
      <c r="G101" s="3">
        <v>70.674486803519059</v>
      </c>
      <c r="H101" s="95">
        <v>49.044894709519852</v>
      </c>
      <c r="I101" s="49">
        <v>33.333333333333329</v>
      </c>
      <c r="J101" s="49">
        <v>23.333333333333332</v>
      </c>
      <c r="K101" s="49">
        <v>16.666666666666664</v>
      </c>
      <c r="L101" s="49">
        <v>6.666666666666667</v>
      </c>
      <c r="M101" s="49">
        <v>13.333333333333334</v>
      </c>
      <c r="N101" s="49">
        <v>6.666666666666667</v>
      </c>
      <c r="O101" s="50">
        <f t="shared" si="17"/>
        <v>99.999999999999986</v>
      </c>
      <c r="P101" s="110">
        <f t="shared" si="18"/>
        <v>61.160355846840019</v>
      </c>
      <c r="Q101" s="15">
        <f t="shared" si="19"/>
        <v>7</v>
      </c>
    </row>
    <row r="102" spans="1:17" x14ac:dyDescent="0.25">
      <c r="A102" s="51">
        <v>20</v>
      </c>
      <c r="B102" s="52" t="s">
        <v>7</v>
      </c>
      <c r="C102" s="18">
        <v>60.199999999999996</v>
      </c>
      <c r="D102" s="18">
        <v>51.650334267878016</v>
      </c>
      <c r="E102" s="94">
        <v>75.621890547263675</v>
      </c>
      <c r="F102" s="94">
        <v>37</v>
      </c>
      <c r="G102" s="3">
        <v>49.385749385749385</v>
      </c>
      <c r="H102" s="95">
        <v>60.38125062394586</v>
      </c>
      <c r="I102" s="49">
        <v>33.333333333333329</v>
      </c>
      <c r="J102" s="49">
        <v>23.333333333333332</v>
      </c>
      <c r="K102" s="49">
        <v>16.666666666666664</v>
      </c>
      <c r="L102" s="49">
        <v>6.666666666666667</v>
      </c>
      <c r="M102" s="49">
        <v>13.333333333333334</v>
      </c>
      <c r="N102" s="49">
        <v>6.666666666666667</v>
      </c>
      <c r="O102" s="50">
        <f t="shared" si="17"/>
        <v>99.999999999999986</v>
      </c>
      <c r="P102" s="110">
        <f t="shared" si="18"/>
        <v>57.798909713411796</v>
      </c>
      <c r="Q102" s="15">
        <f t="shared" si="19"/>
        <v>10</v>
      </c>
    </row>
    <row r="103" spans="1:17" x14ac:dyDescent="0.25">
      <c r="A103" s="51">
        <v>21</v>
      </c>
      <c r="B103" s="52" t="s">
        <v>8</v>
      </c>
      <c r="C103" s="18">
        <v>56.2</v>
      </c>
      <c r="D103" s="18">
        <v>48.425236326368875</v>
      </c>
      <c r="E103" s="94">
        <v>55.377574370709382</v>
      </c>
      <c r="F103" s="94">
        <v>22</v>
      </c>
      <c r="G103" s="3">
        <v>28.686327077747993</v>
      </c>
      <c r="H103" s="95">
        <v>71.033092467393871</v>
      </c>
      <c r="I103" s="49">
        <v>33.333333333333329</v>
      </c>
      <c r="J103" s="49">
        <v>23.333333333333332</v>
      </c>
      <c r="K103" s="49">
        <v>16.666666666666664</v>
      </c>
      <c r="L103" s="49">
        <v>6.666666666666667</v>
      </c>
      <c r="M103" s="49">
        <v>13.333333333333334</v>
      </c>
      <c r="N103" s="49">
        <v>6.666666666666667</v>
      </c>
      <c r="O103" s="50">
        <f t="shared" si="17"/>
        <v>99.999999999999986</v>
      </c>
      <c r="P103" s="110">
        <f t="shared" si="18"/>
        <v>49.28920064613029</v>
      </c>
      <c r="Q103" s="15">
        <f t="shared" si="19"/>
        <v>22</v>
      </c>
    </row>
    <row r="104" spans="1:17" x14ac:dyDescent="0.25">
      <c r="A104" s="51">
        <v>22</v>
      </c>
      <c r="B104" s="52" t="s">
        <v>9</v>
      </c>
      <c r="C104" s="18">
        <v>60.6</v>
      </c>
      <c r="D104" s="18">
        <v>48.629029727798063</v>
      </c>
      <c r="E104" s="94">
        <v>66.976744186046517</v>
      </c>
      <c r="F104" s="94">
        <v>16</v>
      </c>
      <c r="G104" s="3">
        <v>73.84615384615384</v>
      </c>
      <c r="H104" s="95">
        <v>14.462953158876621</v>
      </c>
      <c r="I104" s="49">
        <v>33.333333333333329</v>
      </c>
      <c r="J104" s="49">
        <v>23.333333333333332</v>
      </c>
      <c r="K104" s="49">
        <v>16.666666666666664</v>
      </c>
      <c r="L104" s="49">
        <v>6.666666666666667</v>
      </c>
      <c r="M104" s="49">
        <v>13.333333333333334</v>
      </c>
      <c r="N104" s="49">
        <v>6.666666666666667</v>
      </c>
      <c r="O104" s="50">
        <f t="shared" si="17"/>
        <v>99.999999999999986</v>
      </c>
      <c r="P104" s="110">
        <f t="shared" si="18"/>
        <v>54.586581690906264</v>
      </c>
      <c r="Q104" s="15">
        <f t="shared" si="19"/>
        <v>15</v>
      </c>
    </row>
    <row r="105" spans="1:17" x14ac:dyDescent="0.25">
      <c r="A105" s="51">
        <v>23</v>
      </c>
      <c r="B105" s="52" t="s">
        <v>10</v>
      </c>
      <c r="C105" s="18">
        <v>52</v>
      </c>
      <c r="D105" s="18">
        <v>37.654262331421769</v>
      </c>
      <c r="E105" s="94">
        <v>42.268041237113401</v>
      </c>
      <c r="F105" s="94">
        <v>11</v>
      </c>
      <c r="G105" s="3">
        <v>25.138121546961329</v>
      </c>
      <c r="H105" s="95">
        <v>41.802987479287452</v>
      </c>
      <c r="I105" s="49">
        <v>33.333333333333329</v>
      </c>
      <c r="J105" s="49">
        <v>23.333333333333332</v>
      </c>
      <c r="K105" s="49">
        <v>16.666666666666664</v>
      </c>
      <c r="L105" s="49">
        <v>6.666666666666667</v>
      </c>
      <c r="M105" s="49">
        <v>13.333333333333334</v>
      </c>
      <c r="N105" s="49">
        <v>6.666666666666667</v>
      </c>
      <c r="O105" s="50">
        <f t="shared" si="17"/>
        <v>99.999999999999986</v>
      </c>
      <c r="P105" s="110">
        <f t="shared" si="18"/>
        <v>40.035950121731325</v>
      </c>
      <c r="Q105" s="15">
        <f t="shared" si="19"/>
        <v>28</v>
      </c>
    </row>
    <row r="106" spans="1:17" x14ac:dyDescent="0.25">
      <c r="A106" s="51">
        <v>24</v>
      </c>
      <c r="B106" s="52" t="s">
        <v>11</v>
      </c>
      <c r="C106" s="18">
        <v>59.4</v>
      </c>
      <c r="D106" s="18">
        <v>39.901463132066077</v>
      </c>
      <c r="E106" s="94">
        <v>61.926605504587165</v>
      </c>
      <c r="F106" s="94">
        <v>24</v>
      </c>
      <c r="G106" s="3">
        <v>46.640316205533594</v>
      </c>
      <c r="H106" s="95">
        <v>63.911749746695023</v>
      </c>
      <c r="I106" s="49">
        <v>33.333333333333329</v>
      </c>
      <c r="J106" s="49">
        <v>23.333333333333332</v>
      </c>
      <c r="K106" s="49">
        <v>16.666666666666664</v>
      </c>
      <c r="L106" s="49">
        <v>6.666666666666667</v>
      </c>
      <c r="M106" s="49">
        <v>13.333333333333334</v>
      </c>
      <c r="N106" s="49">
        <v>6.666666666666667</v>
      </c>
      <c r="O106" s="50">
        <f t="shared" si="17"/>
        <v>99.999999999999986</v>
      </c>
      <c r="P106" s="110">
        <f t="shared" si="18"/>
        <v>51.51093445876409</v>
      </c>
      <c r="Q106" s="15">
        <f t="shared" si="19"/>
        <v>19</v>
      </c>
    </row>
    <row r="107" spans="1:17" x14ac:dyDescent="0.25">
      <c r="A107" s="51">
        <v>25</v>
      </c>
      <c r="B107" s="52" t="s">
        <v>12</v>
      </c>
      <c r="C107" s="18">
        <v>53.79999999999999</v>
      </c>
      <c r="D107" s="18">
        <v>27.251171541527711</v>
      </c>
      <c r="E107" s="94">
        <v>60.989010989010985</v>
      </c>
      <c r="F107" s="94">
        <v>33</v>
      </c>
      <c r="G107" s="3">
        <v>48.773006134969329</v>
      </c>
      <c r="H107" s="95">
        <v>72.594430026116939</v>
      </c>
      <c r="I107" s="49">
        <v>33.333333333333329</v>
      </c>
      <c r="J107" s="49">
        <v>23.333333333333332</v>
      </c>
      <c r="K107" s="49">
        <v>16.666666666666664</v>
      </c>
      <c r="L107" s="49">
        <v>6.666666666666667</v>
      </c>
      <c r="M107" s="49">
        <v>13.333333333333334</v>
      </c>
      <c r="N107" s="49">
        <v>6.666666666666667</v>
      </c>
      <c r="O107" s="50">
        <f t="shared" si="17"/>
        <v>99.999999999999986</v>
      </c>
      <c r="P107" s="110">
        <f t="shared" si="18"/>
        <v>47.999471344261998</v>
      </c>
      <c r="Q107" s="15">
        <f t="shared" si="19"/>
        <v>23</v>
      </c>
    </row>
    <row r="108" spans="1:17" x14ac:dyDescent="0.25">
      <c r="A108" s="51">
        <v>26</v>
      </c>
      <c r="B108" s="52" t="s">
        <v>13</v>
      </c>
      <c r="C108" s="18">
        <v>60.8</v>
      </c>
      <c r="D108" s="18">
        <v>45.226539570699664</v>
      </c>
      <c r="E108" s="94">
        <v>87.341772151898738</v>
      </c>
      <c r="F108" s="94">
        <v>68</v>
      </c>
      <c r="G108" s="3">
        <v>61.215932914046121</v>
      </c>
      <c r="H108" s="95">
        <v>67.17362733644859</v>
      </c>
      <c r="I108" s="49">
        <v>33.333333333333329</v>
      </c>
      <c r="J108" s="49">
        <v>23.333333333333332</v>
      </c>
      <c r="K108" s="49">
        <v>16.666666666666664</v>
      </c>
      <c r="L108" s="49">
        <v>6.666666666666667</v>
      </c>
      <c r="M108" s="49">
        <v>13.333333333333334</v>
      </c>
      <c r="N108" s="49">
        <v>6.666666666666667</v>
      </c>
      <c r="O108" s="50">
        <f t="shared" si="17"/>
        <v>99.999999999999986</v>
      </c>
      <c r="P108" s="110">
        <f t="shared" si="18"/>
        <v>62.550187469449099</v>
      </c>
      <c r="Q108" s="15">
        <f t="shared" si="19"/>
        <v>4</v>
      </c>
    </row>
    <row r="109" spans="1:17" x14ac:dyDescent="0.25">
      <c r="A109" s="51">
        <v>27</v>
      </c>
      <c r="B109" s="52" t="s">
        <v>14</v>
      </c>
      <c r="C109" s="18">
        <v>60</v>
      </c>
      <c r="D109" s="18">
        <v>64.139734760594166</v>
      </c>
      <c r="E109" s="94">
        <v>79.620853080568722</v>
      </c>
      <c r="F109" s="94">
        <v>74</v>
      </c>
      <c r="G109" s="3">
        <v>70.21857923497268</v>
      </c>
      <c r="H109" s="95">
        <v>65.33676632474932</v>
      </c>
      <c r="I109" s="49">
        <v>33.333333333333329</v>
      </c>
      <c r="J109" s="49">
        <v>23.333333333333332</v>
      </c>
      <c r="K109" s="49">
        <v>16.666666666666664</v>
      </c>
      <c r="L109" s="49">
        <v>6.666666666666667</v>
      </c>
      <c r="M109" s="49">
        <v>13.333333333333334</v>
      </c>
      <c r="N109" s="49">
        <v>6.666666666666667</v>
      </c>
      <c r="O109" s="50">
        <f t="shared" si="17"/>
        <v>99.999999999999986</v>
      </c>
      <c r="P109" s="110">
        <f t="shared" si="18"/>
        <v>66.887675277213063</v>
      </c>
      <c r="Q109" s="15">
        <f t="shared" si="19"/>
        <v>1</v>
      </c>
    </row>
    <row r="110" spans="1:17" ht="15" customHeight="1" thickBot="1" x14ac:dyDescent="0.3">
      <c r="A110" s="53">
        <v>28</v>
      </c>
      <c r="B110" s="54" t="s">
        <v>15</v>
      </c>
      <c r="C110" s="23">
        <v>59.20000000000001</v>
      </c>
      <c r="D110" s="23">
        <v>57.8</v>
      </c>
      <c r="E110" s="96">
        <v>67.285382830626446</v>
      </c>
      <c r="F110" s="96">
        <v>66</v>
      </c>
      <c r="G110" s="4">
        <v>67.703349282296656</v>
      </c>
      <c r="H110" s="97">
        <v>58.135426361236696</v>
      </c>
      <c r="I110" s="49">
        <v>33.333333333333329</v>
      </c>
      <c r="J110" s="49">
        <v>23.333333333333332</v>
      </c>
      <c r="K110" s="49">
        <v>16.666666666666664</v>
      </c>
      <c r="L110" s="49">
        <v>6.666666666666667</v>
      </c>
      <c r="M110" s="49">
        <v>13.333333333333334</v>
      </c>
      <c r="N110" s="49">
        <v>6.666666666666667</v>
      </c>
      <c r="O110" s="50">
        <f t="shared" si="17"/>
        <v>99.999999999999986</v>
      </c>
      <c r="P110" s="175">
        <f t="shared" si="18"/>
        <v>61.737038800159745</v>
      </c>
      <c r="Q110" s="112">
        <f t="shared" si="19"/>
        <v>5</v>
      </c>
    </row>
    <row r="111" spans="1:17" x14ac:dyDescent="0.25">
      <c r="A111" s="55"/>
      <c r="B111" s="55"/>
      <c r="C111" s="55"/>
      <c r="D111" s="55"/>
      <c r="E111" s="55"/>
      <c r="F111" s="55"/>
      <c r="G111" s="55"/>
      <c r="H111" s="55"/>
    </row>
    <row r="112" spans="1:17" x14ac:dyDescent="0.25">
      <c r="A112" s="55"/>
      <c r="B112" s="56" t="s">
        <v>68</v>
      </c>
      <c r="C112" s="57"/>
      <c r="D112" s="58"/>
      <c r="E112" s="59"/>
      <c r="F112" s="59"/>
      <c r="G112" s="59"/>
      <c r="H112" s="59"/>
    </row>
    <row r="113" spans="1:57" x14ac:dyDescent="0.25">
      <c r="A113" s="60"/>
      <c r="B113" s="25" t="s">
        <v>28</v>
      </c>
      <c r="C113" s="1">
        <f t="shared" ref="C113:H113" si="20">AVERAGE(C83:C110)</f>
        <v>58.107142857142868</v>
      </c>
      <c r="D113" s="1">
        <f t="shared" si="20"/>
        <v>49.89481748330104</v>
      </c>
      <c r="E113" s="1">
        <f t="shared" si="20"/>
        <v>66.585904584811075</v>
      </c>
      <c r="F113" s="1">
        <f t="shared" si="20"/>
        <v>37.214285714285715</v>
      </c>
      <c r="G113" s="1">
        <f>AVERAGE(G83:G110)</f>
        <v>49.947406781628942</v>
      </c>
      <c r="H113" s="1">
        <f t="shared" si="20"/>
        <v>55.053456175418731</v>
      </c>
      <c r="I113" s="49"/>
      <c r="J113" s="49"/>
      <c r="K113" s="49"/>
      <c r="L113" s="49"/>
      <c r="M113" s="49"/>
      <c r="N113" s="49"/>
      <c r="O113" s="49"/>
      <c r="P113" s="1">
        <f>AVERAGE(P83:P110)</f>
        <v>54.9565359372179</v>
      </c>
    </row>
    <row r="114" spans="1:57" x14ac:dyDescent="0.25">
      <c r="A114" s="60"/>
      <c r="B114" s="25" t="s">
        <v>32</v>
      </c>
      <c r="C114" s="1">
        <f t="shared" ref="C114:H114" si="21">STDEV(C83:C110)</f>
        <v>3.4800945678326332</v>
      </c>
      <c r="D114" s="1">
        <f t="shared" si="21"/>
        <v>9.7452412621821534</v>
      </c>
      <c r="E114" s="1">
        <f t="shared" si="21"/>
        <v>11.658578695112325</v>
      </c>
      <c r="F114" s="1">
        <f t="shared" si="21"/>
        <v>20.074596334407769</v>
      </c>
      <c r="G114" s="1">
        <f>STDEV(G83:G110)</f>
        <v>16.308743415377862</v>
      </c>
      <c r="H114" s="1">
        <f t="shared" si="21"/>
        <v>18.710869797117777</v>
      </c>
      <c r="I114" s="49"/>
      <c r="J114" s="49"/>
      <c r="K114" s="49"/>
      <c r="L114" s="49"/>
      <c r="M114" s="49"/>
      <c r="N114" s="49"/>
      <c r="O114" s="49"/>
      <c r="P114" s="1">
        <f>STDEV(P83:P110)</f>
        <v>6.7891929005888434</v>
      </c>
    </row>
    <row r="115" spans="1:57" x14ac:dyDescent="0.25">
      <c r="A115" s="60"/>
      <c r="B115" s="25" t="s">
        <v>29</v>
      </c>
      <c r="C115" s="26">
        <f t="shared" ref="C115:H115" si="22">COUNT(C83:C110)</f>
        <v>28</v>
      </c>
      <c r="D115" s="26">
        <f t="shared" si="22"/>
        <v>28</v>
      </c>
      <c r="E115" s="26">
        <f t="shared" si="22"/>
        <v>28</v>
      </c>
      <c r="F115" s="26">
        <f t="shared" si="22"/>
        <v>28</v>
      </c>
      <c r="G115" s="26">
        <f>COUNT(G83:G110)</f>
        <v>27</v>
      </c>
      <c r="H115" s="26">
        <f t="shared" si="22"/>
        <v>28</v>
      </c>
      <c r="I115" s="50"/>
      <c r="J115" s="50"/>
      <c r="K115" s="50"/>
      <c r="L115" s="50"/>
      <c r="M115" s="50"/>
      <c r="N115" s="50"/>
      <c r="O115" s="50"/>
      <c r="P115" s="26">
        <f>COUNT(P83:P110)</f>
        <v>28</v>
      </c>
    </row>
    <row r="116" spans="1:57" x14ac:dyDescent="0.25">
      <c r="A116" s="61"/>
      <c r="B116" s="25" t="s">
        <v>30</v>
      </c>
      <c r="C116" s="27">
        <f t="shared" ref="C116:H116" si="23">MIN(C83:C110)</f>
        <v>51.2</v>
      </c>
      <c r="D116" s="27">
        <f t="shared" si="23"/>
        <v>27.251171541527711</v>
      </c>
      <c r="E116" s="27">
        <f t="shared" si="23"/>
        <v>42.268041237113401</v>
      </c>
      <c r="F116" s="27">
        <f t="shared" si="23"/>
        <v>11</v>
      </c>
      <c r="G116" s="27">
        <f>MIN(G83:G110)</f>
        <v>20.465116279069768</v>
      </c>
      <c r="H116" s="27">
        <f t="shared" si="23"/>
        <v>14.462953158876621</v>
      </c>
      <c r="I116" s="13"/>
      <c r="J116" s="13"/>
      <c r="K116" s="13"/>
      <c r="L116" s="13"/>
      <c r="M116" s="13"/>
      <c r="N116" s="13"/>
      <c r="O116" s="13"/>
      <c r="P116" s="27">
        <f>MIN(P83:P110)</f>
        <v>40.035950121731325</v>
      </c>
      <c r="Q116" s="62"/>
      <c r="R116" s="62"/>
      <c r="S116" s="62"/>
      <c r="T116" s="62"/>
      <c r="U116" s="62"/>
      <c r="V116" s="62"/>
      <c r="W116" s="62"/>
      <c r="X116" s="62"/>
      <c r="Y116" s="62"/>
      <c r="Z116" s="62"/>
      <c r="AA116" s="62"/>
      <c r="AB116" s="62"/>
      <c r="AC116" s="62"/>
      <c r="AD116" s="62"/>
      <c r="AE116" s="62"/>
      <c r="AF116" s="62"/>
      <c r="AG116" s="62"/>
      <c r="AH116" s="62"/>
      <c r="AI116" s="62"/>
      <c r="AJ116" s="62"/>
      <c r="AK116" s="62"/>
      <c r="AL116" s="62"/>
      <c r="AM116" s="62"/>
      <c r="AN116" s="62"/>
      <c r="AO116" s="62"/>
      <c r="AP116" s="62"/>
      <c r="AQ116" s="62"/>
      <c r="AR116" s="62"/>
      <c r="AS116" s="62"/>
      <c r="AT116" s="62"/>
      <c r="AU116" s="62"/>
      <c r="AV116" s="62"/>
      <c r="AW116" s="62"/>
      <c r="AX116" s="62"/>
      <c r="AY116" s="62"/>
      <c r="AZ116" s="62"/>
      <c r="BA116" s="62"/>
      <c r="BB116" s="62"/>
      <c r="BC116" s="62"/>
      <c r="BD116" s="62"/>
      <c r="BE116" s="62"/>
    </row>
    <row r="117" spans="1:57" x14ac:dyDescent="0.25">
      <c r="A117" s="61"/>
      <c r="B117" s="25" t="s">
        <v>31</v>
      </c>
      <c r="C117" s="27">
        <f t="shared" ref="C117:H117" si="24">MAX(C83:C110)</f>
        <v>64.400000000000006</v>
      </c>
      <c r="D117" s="27">
        <f t="shared" si="24"/>
        <v>67.485984629467296</v>
      </c>
      <c r="E117" s="27">
        <f t="shared" si="24"/>
        <v>87.61904761904762</v>
      </c>
      <c r="F117" s="27">
        <f t="shared" si="24"/>
        <v>74</v>
      </c>
      <c r="G117" s="27">
        <f>MAX(G83:G110)</f>
        <v>73.84615384615384</v>
      </c>
      <c r="H117" s="27">
        <f t="shared" si="24"/>
        <v>82.649773044894374</v>
      </c>
      <c r="I117" s="13"/>
      <c r="J117" s="13"/>
      <c r="K117" s="13"/>
      <c r="L117" s="13"/>
      <c r="M117" s="13"/>
      <c r="N117" s="13"/>
      <c r="O117" s="13"/>
      <c r="P117" s="27">
        <f>MAX(P83:P110)</f>
        <v>66.887675277213063</v>
      </c>
      <c r="Q117" s="62"/>
      <c r="R117" s="62"/>
      <c r="S117" s="62"/>
      <c r="T117" s="62"/>
      <c r="U117" s="62"/>
      <c r="V117" s="62"/>
      <c r="W117" s="62"/>
      <c r="X117" s="62"/>
      <c r="Y117" s="62"/>
      <c r="Z117" s="62"/>
      <c r="AA117" s="62"/>
      <c r="AB117" s="62"/>
      <c r="AC117" s="62"/>
      <c r="AD117" s="62"/>
      <c r="AE117" s="62"/>
      <c r="AF117" s="62"/>
      <c r="AG117" s="62"/>
      <c r="AH117" s="62"/>
      <c r="AI117" s="62"/>
      <c r="AJ117" s="62"/>
      <c r="AK117" s="62"/>
      <c r="AL117" s="62"/>
      <c r="AM117" s="62"/>
      <c r="AN117" s="62"/>
      <c r="AO117" s="62"/>
      <c r="AP117" s="62"/>
      <c r="AQ117" s="62"/>
      <c r="AR117" s="62"/>
      <c r="AS117" s="62"/>
      <c r="AT117" s="62"/>
      <c r="AU117" s="62"/>
      <c r="AV117" s="62"/>
      <c r="AW117" s="62"/>
      <c r="AX117" s="62"/>
      <c r="AY117" s="62"/>
      <c r="AZ117" s="62"/>
      <c r="BA117" s="62"/>
      <c r="BB117" s="62"/>
      <c r="BC117" s="62"/>
      <c r="BD117" s="62"/>
      <c r="BE117" s="62"/>
    </row>
    <row r="118" spans="1:57" x14ac:dyDescent="0.25">
      <c r="B118" s="63" t="s">
        <v>33</v>
      </c>
      <c r="C118" s="64">
        <v>50</v>
      </c>
      <c r="D118" s="64"/>
      <c r="E118" s="64"/>
      <c r="F118" s="64"/>
      <c r="G118" s="64"/>
    </row>
    <row r="119" spans="1:57" x14ac:dyDescent="0.25">
      <c r="B119" s="63"/>
      <c r="C119" s="64"/>
      <c r="D119" s="64"/>
      <c r="E119" s="64"/>
      <c r="F119" s="64"/>
      <c r="G119" s="64"/>
    </row>
    <row r="120" spans="1:57" x14ac:dyDescent="0.25">
      <c r="B120" s="63"/>
      <c r="C120" s="64"/>
      <c r="D120" s="64"/>
      <c r="E120" s="64"/>
      <c r="F120" s="64"/>
      <c r="G120" s="64"/>
    </row>
    <row r="121" spans="1:57" x14ac:dyDescent="0.25">
      <c r="B121" s="63"/>
      <c r="C121" s="64"/>
      <c r="D121" s="64"/>
      <c r="E121" s="64"/>
      <c r="F121" s="64"/>
      <c r="G121" s="64"/>
    </row>
    <row r="122" spans="1:57" x14ac:dyDescent="0.25">
      <c r="B122" s="63"/>
      <c r="C122" s="64"/>
      <c r="D122" s="64"/>
      <c r="E122" s="64"/>
      <c r="F122" s="64"/>
      <c r="G122" s="64"/>
    </row>
    <row r="123" spans="1:57" x14ac:dyDescent="0.25">
      <c r="B123" s="63"/>
      <c r="C123" s="64"/>
      <c r="D123" s="64"/>
      <c r="E123" s="64"/>
      <c r="F123" s="64"/>
      <c r="G123" s="64"/>
    </row>
    <row r="124" spans="1:57" x14ac:dyDescent="0.25">
      <c r="B124" s="70" t="s">
        <v>55</v>
      </c>
      <c r="C124" s="71"/>
    </row>
    <row r="125" spans="1:57" x14ac:dyDescent="0.25">
      <c r="D125" s="72"/>
      <c r="E125" s="72"/>
    </row>
    <row r="126" spans="1:57" x14ac:dyDescent="0.25">
      <c r="B126" s="37" t="s">
        <v>66</v>
      </c>
      <c r="C126" s="5" t="s">
        <v>124</v>
      </c>
    </row>
    <row r="127" spans="1:57" x14ac:dyDescent="0.25">
      <c r="B127" s="73"/>
      <c r="C127" s="98"/>
    </row>
  </sheetData>
  <sortState ref="A43:O70">
    <sortCondition ref="A43:A70"/>
  </sortState>
  <mergeCells count="9">
    <mergeCell ref="P1:Q1"/>
    <mergeCell ref="P41:Q41"/>
    <mergeCell ref="P81:Q81"/>
    <mergeCell ref="A81:B81"/>
    <mergeCell ref="I81:N81"/>
    <mergeCell ref="A1:B1"/>
    <mergeCell ref="I1:N1"/>
    <mergeCell ref="A41:B41"/>
    <mergeCell ref="I41:N4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126"/>
  <sheetViews>
    <sheetView tabSelected="1" zoomScale="80" zoomScaleNormal="80" workbookViewId="0">
      <selection activeCell="AG10" sqref="AG10"/>
    </sheetView>
  </sheetViews>
  <sheetFormatPr defaultColWidth="8.75" defaultRowHeight="15" x14ac:dyDescent="0.25"/>
  <cols>
    <col min="1" max="1" width="3.75" style="62" customWidth="1"/>
    <col min="2" max="2" width="16.125" style="62" customWidth="1"/>
    <col min="3" max="6" width="8.75" style="62"/>
    <col min="7" max="10" width="4.75" style="62" customWidth="1"/>
    <col min="11" max="12" width="10.75" style="62" customWidth="1"/>
    <col min="13" max="21" width="8.25" style="62" hidden="1" customWidth="1"/>
    <col min="22" max="22" width="8.75" style="62"/>
    <col min="23" max="23" width="16" style="126" customWidth="1"/>
    <col min="24" max="16384" width="8.75" style="62"/>
  </cols>
  <sheetData>
    <row r="1" spans="1:23" ht="49.9" customHeight="1" thickBot="1" x14ac:dyDescent="0.3">
      <c r="A1" s="191" t="s">
        <v>102</v>
      </c>
      <c r="B1" s="197"/>
      <c r="C1" s="198" t="s">
        <v>103</v>
      </c>
      <c r="D1" s="198"/>
      <c r="E1" s="198"/>
      <c r="F1" s="199"/>
      <c r="G1" s="200" t="s">
        <v>56</v>
      </c>
      <c r="H1" s="200"/>
      <c r="I1" s="200"/>
      <c r="J1" s="200"/>
      <c r="K1" s="191" t="s">
        <v>79</v>
      </c>
      <c r="L1" s="192"/>
      <c r="M1" s="195" t="s">
        <v>104</v>
      </c>
      <c r="N1" s="195"/>
      <c r="O1" s="195"/>
      <c r="P1" s="196"/>
      <c r="R1" s="194" t="s">
        <v>105</v>
      </c>
      <c r="S1" s="195"/>
      <c r="T1" s="195"/>
      <c r="U1" s="196"/>
    </row>
    <row r="2" spans="1:23" ht="29.25" thickBot="1" x14ac:dyDescent="0.3">
      <c r="A2" s="135" t="s">
        <v>47</v>
      </c>
      <c r="B2" s="165" t="s">
        <v>106</v>
      </c>
      <c r="C2" s="165" t="s">
        <v>107</v>
      </c>
      <c r="D2" s="165" t="s">
        <v>108</v>
      </c>
      <c r="E2" s="165" t="s">
        <v>109</v>
      </c>
      <c r="F2" s="166" t="s">
        <v>110</v>
      </c>
      <c r="G2" s="109" t="s">
        <v>107</v>
      </c>
      <c r="H2" s="109" t="s">
        <v>108</v>
      </c>
      <c r="I2" s="109" t="s">
        <v>109</v>
      </c>
      <c r="J2" s="109" t="s">
        <v>110</v>
      </c>
      <c r="K2" s="136" t="s">
        <v>111</v>
      </c>
      <c r="L2" s="137" t="s">
        <v>57</v>
      </c>
      <c r="M2" s="138" t="s">
        <v>107</v>
      </c>
      <c r="N2" s="138" t="s">
        <v>108</v>
      </c>
      <c r="O2" s="138" t="s">
        <v>109</v>
      </c>
      <c r="P2" s="138" t="s">
        <v>110</v>
      </c>
      <c r="Q2" s="139" t="s">
        <v>112</v>
      </c>
      <c r="R2" s="138" t="s">
        <v>107</v>
      </c>
      <c r="S2" s="138" t="s">
        <v>108</v>
      </c>
      <c r="T2" s="138" t="s">
        <v>109</v>
      </c>
      <c r="U2" s="138" t="s">
        <v>110</v>
      </c>
      <c r="W2" s="128"/>
    </row>
    <row r="3" spans="1:23" x14ac:dyDescent="0.25">
      <c r="A3" s="124">
        <v>1</v>
      </c>
      <c r="B3" s="125" t="s">
        <v>27</v>
      </c>
      <c r="C3" s="140">
        <f>'1. EMPLOYMENT'!K3</f>
        <v>20.95</v>
      </c>
      <c r="D3" s="140">
        <f>'2. PARTICIPATION'!K3</f>
        <v>19.884132759338982</v>
      </c>
      <c r="E3" s="140">
        <f>'3. INDEP_LIVING'!T3</f>
        <v>73.238956573068322</v>
      </c>
      <c r="F3" s="141">
        <f>'4. CAPACITY'!P3</f>
        <v>60.932041374651689</v>
      </c>
      <c r="G3" s="59">
        <v>35</v>
      </c>
      <c r="H3" s="59">
        <v>35</v>
      </c>
      <c r="I3" s="59">
        <v>10</v>
      </c>
      <c r="J3" s="59">
        <v>20</v>
      </c>
      <c r="K3" s="142">
        <f>((C3*G$3)+(D3*H$3)+(E3*I$3)+(F3*J$3))/100</f>
        <v>33.80225039800581</v>
      </c>
      <c r="L3" s="143">
        <f t="shared" ref="L3:L30" si="0">RANK(K3,K$3:K$30)</f>
        <v>16</v>
      </c>
      <c r="M3" s="144">
        <f>+C3*G$3</f>
        <v>733.25</v>
      </c>
      <c r="N3" s="144">
        <f>+D3*H$3</f>
        <v>695.94464657686433</v>
      </c>
      <c r="O3" s="144">
        <f>+E3*I$3</f>
        <v>732.38956573068322</v>
      </c>
      <c r="P3" s="144">
        <f>+F3*J$3</f>
        <v>1218.6408274930338</v>
      </c>
      <c r="Q3" s="144">
        <f>SUM(M3:P3)</f>
        <v>3380.2250398005808</v>
      </c>
      <c r="R3" s="144">
        <f>M3/$Q3*100</f>
        <v>21.692342709917877</v>
      </c>
      <c r="S3" s="144">
        <f>N3/$Q3*100</f>
        <v>20.588707508595999</v>
      </c>
      <c r="T3" s="144">
        <f>O3/$Q3*100</f>
        <v>21.666887769516411</v>
      </c>
      <c r="U3" s="144">
        <f>P3/$Q3*100</f>
        <v>36.052062011969724</v>
      </c>
      <c r="W3" s="62"/>
    </row>
    <row r="4" spans="1:23" x14ac:dyDescent="0.25">
      <c r="A4" s="129">
        <v>2</v>
      </c>
      <c r="B4" s="130" t="s">
        <v>17</v>
      </c>
      <c r="C4" s="140">
        <f>'1. EMPLOYMENT'!K4</f>
        <v>25.125</v>
      </c>
      <c r="D4" s="140">
        <f>'2. PARTICIPATION'!K4</f>
        <v>12.207958648045009</v>
      </c>
      <c r="E4" s="140">
        <f>'3. INDEP_LIVING'!T4</f>
        <v>62.883902493189389</v>
      </c>
      <c r="F4" s="141">
        <f>'4. CAPACITY'!P4</f>
        <v>52.754809617462477</v>
      </c>
      <c r="G4" s="59"/>
      <c r="H4" s="59"/>
      <c r="I4" s="59" t="s">
        <v>63</v>
      </c>
      <c r="J4" s="59">
        <v>100</v>
      </c>
      <c r="K4" s="142">
        <f t="shared" ref="K4:K30" si="1">((C4*G$3)+(D4*H$3)+(E4*I$3)+(F4*J$3))/100</f>
        <v>29.905887699627186</v>
      </c>
      <c r="L4" s="145">
        <f t="shared" si="0"/>
        <v>23</v>
      </c>
      <c r="M4" s="144">
        <f t="shared" ref="M4:P30" si="2">+C4*G$3</f>
        <v>879.375</v>
      </c>
      <c r="N4" s="144">
        <f t="shared" si="2"/>
        <v>427.27855268157532</v>
      </c>
      <c r="O4" s="144">
        <f t="shared" si="2"/>
        <v>628.83902493189385</v>
      </c>
      <c r="P4" s="144">
        <f t="shared" si="2"/>
        <v>1055.0961923492496</v>
      </c>
      <c r="Q4" s="144">
        <f t="shared" ref="Q4:Q30" si="3">SUM(M4:P4)</f>
        <v>2990.5887699627187</v>
      </c>
      <c r="R4" s="144">
        <f t="shared" ref="R4:U30" si="4">M4/$Q4*100</f>
        <v>29.404744939604733</v>
      </c>
      <c r="S4" s="144">
        <f t="shared" si="4"/>
        <v>14.28743921508479</v>
      </c>
      <c r="T4" s="144">
        <f t="shared" si="4"/>
        <v>21.027264973637049</v>
      </c>
      <c r="U4" s="144">
        <f t="shared" si="4"/>
        <v>35.280550871673427</v>
      </c>
      <c r="W4" s="62"/>
    </row>
    <row r="5" spans="1:23" x14ac:dyDescent="0.25">
      <c r="A5" s="129">
        <v>3</v>
      </c>
      <c r="B5" s="130" t="s">
        <v>18</v>
      </c>
      <c r="C5" s="140">
        <f>'1. EMPLOYMENT'!K5</f>
        <v>28.024999999999999</v>
      </c>
      <c r="D5" s="140">
        <f>'2. PARTICIPATION'!K5</f>
        <v>18.528791725189681</v>
      </c>
      <c r="E5" s="140">
        <f>'3. INDEP_LIVING'!T5</f>
        <v>71.153133463958739</v>
      </c>
      <c r="F5" s="141">
        <f>'4. CAPACITY'!P5</f>
        <v>55.440568159794502</v>
      </c>
      <c r="G5" s="71"/>
      <c r="H5" s="71"/>
      <c r="I5" s="71"/>
      <c r="J5" s="71"/>
      <c r="K5" s="142">
        <f t="shared" si="1"/>
        <v>34.49725408217116</v>
      </c>
      <c r="L5" s="145">
        <f t="shared" si="0"/>
        <v>11</v>
      </c>
      <c r="M5" s="144">
        <f t="shared" si="2"/>
        <v>980.875</v>
      </c>
      <c r="N5" s="144">
        <f t="shared" si="2"/>
        <v>648.50771038163884</v>
      </c>
      <c r="O5" s="144">
        <f t="shared" si="2"/>
        <v>711.53133463958739</v>
      </c>
      <c r="P5" s="144">
        <f t="shared" si="2"/>
        <v>1108.81136319589</v>
      </c>
      <c r="Q5" s="144">
        <f t="shared" si="3"/>
        <v>3449.7254082171162</v>
      </c>
      <c r="R5" s="144">
        <f t="shared" si="4"/>
        <v>28.433422488166528</v>
      </c>
      <c r="S5" s="144">
        <f t="shared" si="4"/>
        <v>18.798821171010246</v>
      </c>
      <c r="T5" s="144">
        <f t="shared" si="4"/>
        <v>20.62573829629299</v>
      </c>
      <c r="U5" s="144">
        <f t="shared" si="4"/>
        <v>32.142018044530239</v>
      </c>
      <c r="W5" s="62"/>
    </row>
    <row r="6" spans="1:23" x14ac:dyDescent="0.25">
      <c r="A6" s="129">
        <v>4</v>
      </c>
      <c r="B6" s="130" t="s">
        <v>19</v>
      </c>
      <c r="C6" s="140">
        <f>'1. EMPLOYMENT'!K6</f>
        <v>35.799999999999997</v>
      </c>
      <c r="D6" s="140">
        <f>'2. PARTICIPATION'!K6</f>
        <v>19.509491752196226</v>
      </c>
      <c r="E6" s="140">
        <f>'3. INDEP_LIVING'!T6</f>
        <v>78.758411359825232</v>
      </c>
      <c r="F6" s="141">
        <f>'4. CAPACITY'!P6</f>
        <v>65.337371910914328</v>
      </c>
      <c r="G6" s="71"/>
      <c r="H6" s="71"/>
      <c r="I6" s="71"/>
      <c r="J6" s="71"/>
      <c r="K6" s="142">
        <f t="shared" si="1"/>
        <v>40.301637631434069</v>
      </c>
      <c r="L6" s="145">
        <f t="shared" si="0"/>
        <v>2</v>
      </c>
      <c r="M6" s="144">
        <f t="shared" si="2"/>
        <v>1253</v>
      </c>
      <c r="N6" s="144">
        <f t="shared" si="2"/>
        <v>682.83221132686788</v>
      </c>
      <c r="O6" s="144">
        <f t="shared" si="2"/>
        <v>787.58411359825232</v>
      </c>
      <c r="P6" s="144">
        <f t="shared" si="2"/>
        <v>1306.7474382182866</v>
      </c>
      <c r="Q6" s="144">
        <f t="shared" si="3"/>
        <v>4030.1637631434069</v>
      </c>
      <c r="R6" s="144">
        <f t="shared" si="4"/>
        <v>31.090548018393616</v>
      </c>
      <c r="S6" s="144">
        <f t="shared" si="4"/>
        <v>16.943038830617624</v>
      </c>
      <c r="T6" s="144">
        <f t="shared" si="4"/>
        <v>19.542235995491168</v>
      </c>
      <c r="U6" s="144">
        <f t="shared" si="4"/>
        <v>32.424177155497588</v>
      </c>
      <c r="W6" s="62"/>
    </row>
    <row r="7" spans="1:23" x14ac:dyDescent="0.25">
      <c r="A7" s="129">
        <v>5</v>
      </c>
      <c r="B7" s="130" t="s">
        <v>16</v>
      </c>
      <c r="C7" s="140">
        <f>'1. EMPLOYMENT'!K7</f>
        <v>34.5</v>
      </c>
      <c r="D7" s="140">
        <f>'2. PARTICIPATION'!K7</f>
        <v>13.452776588102857</v>
      </c>
      <c r="E7" s="140">
        <f>'3. INDEP_LIVING'!T7</f>
        <v>74.185352273204956</v>
      </c>
      <c r="F7" s="141">
        <f>'4. CAPACITY'!P7</f>
        <v>56.790523091947435</v>
      </c>
      <c r="G7" s="71"/>
      <c r="H7" s="71"/>
      <c r="I7" s="71"/>
      <c r="J7" s="71"/>
      <c r="K7" s="142">
        <f t="shared" si="1"/>
        <v>35.560111651545988</v>
      </c>
      <c r="L7" s="145">
        <f t="shared" si="0"/>
        <v>9</v>
      </c>
      <c r="M7" s="144">
        <f t="shared" si="2"/>
        <v>1207.5</v>
      </c>
      <c r="N7" s="144">
        <f t="shared" si="2"/>
        <v>470.84718058359999</v>
      </c>
      <c r="O7" s="144">
        <f t="shared" si="2"/>
        <v>741.85352273204956</v>
      </c>
      <c r="P7" s="144">
        <f t="shared" si="2"/>
        <v>1135.8104618389486</v>
      </c>
      <c r="Q7" s="144">
        <f t="shared" si="3"/>
        <v>3556.0111651545985</v>
      </c>
      <c r="R7" s="144">
        <f t="shared" si="4"/>
        <v>33.956586296249817</v>
      </c>
      <c r="S7" s="144">
        <f t="shared" si="4"/>
        <v>13.240880264871995</v>
      </c>
      <c r="T7" s="144">
        <f t="shared" si="4"/>
        <v>20.861957071492977</v>
      </c>
      <c r="U7" s="144">
        <f t="shared" si="4"/>
        <v>31.940576367385198</v>
      </c>
      <c r="W7" s="62"/>
    </row>
    <row r="8" spans="1:23" x14ac:dyDescent="0.25">
      <c r="A8" s="129">
        <v>6</v>
      </c>
      <c r="B8" s="130" t="s">
        <v>20</v>
      </c>
      <c r="C8" s="140">
        <f>'1. EMPLOYMENT'!K8</f>
        <v>39.725000000000001</v>
      </c>
      <c r="D8" s="140">
        <f>'2. PARTICIPATION'!K8</f>
        <v>12.755939643219589</v>
      </c>
      <c r="E8" s="140">
        <f>'3. INDEP_LIVING'!T8</f>
        <v>67.44530048397425</v>
      </c>
      <c r="F8" s="141">
        <f>'4. CAPACITY'!P8</f>
        <v>48.095483602067183</v>
      </c>
      <c r="G8" s="71"/>
      <c r="H8" s="71"/>
      <c r="I8" s="71"/>
      <c r="J8" s="71"/>
      <c r="K8" s="142">
        <f t="shared" si="1"/>
        <v>34.731955643937717</v>
      </c>
      <c r="L8" s="145">
        <f t="shared" si="0"/>
        <v>10</v>
      </c>
      <c r="M8" s="144">
        <f t="shared" si="2"/>
        <v>1390.375</v>
      </c>
      <c r="N8" s="144">
        <f t="shared" si="2"/>
        <v>446.4578875126856</v>
      </c>
      <c r="O8" s="144">
        <f t="shared" si="2"/>
        <v>674.45300483974256</v>
      </c>
      <c r="P8" s="144">
        <f t="shared" si="2"/>
        <v>961.9096720413437</v>
      </c>
      <c r="Q8" s="144">
        <f t="shared" si="3"/>
        <v>3473.1955643937717</v>
      </c>
      <c r="R8" s="144">
        <f t="shared" si="4"/>
        <v>40.031578246089424</v>
      </c>
      <c r="S8" s="144">
        <f t="shared" si="4"/>
        <v>12.854383786782606</v>
      </c>
      <c r="T8" s="144">
        <f t="shared" si="4"/>
        <v>19.418803011095772</v>
      </c>
      <c r="U8" s="144">
        <f t="shared" si="4"/>
        <v>27.695234956032198</v>
      </c>
      <c r="W8" s="62"/>
    </row>
    <row r="9" spans="1:23" x14ac:dyDescent="0.25">
      <c r="A9" s="129">
        <v>7</v>
      </c>
      <c r="B9" s="130" t="s">
        <v>21</v>
      </c>
      <c r="C9" s="140">
        <f>'1. EMPLOYMENT'!K9</f>
        <v>30.774999999999999</v>
      </c>
      <c r="D9" s="140">
        <f>'2. PARTICIPATION'!K9</f>
        <v>24.081535840904952</v>
      </c>
      <c r="E9" s="140">
        <f>'3. INDEP_LIVING'!T9</f>
        <v>73.750627228293382</v>
      </c>
      <c r="F9" s="141">
        <f>'4. CAPACITY'!P9</f>
        <v>60.378280874227336</v>
      </c>
      <c r="G9" s="71"/>
      <c r="H9" s="71"/>
      <c r="I9" s="71"/>
      <c r="J9" s="71"/>
      <c r="K9" s="142">
        <f t="shared" si="1"/>
        <v>38.650506441991539</v>
      </c>
      <c r="L9" s="145">
        <f t="shared" si="0"/>
        <v>6</v>
      </c>
      <c r="M9" s="144">
        <f t="shared" si="2"/>
        <v>1077.125</v>
      </c>
      <c r="N9" s="144">
        <f t="shared" si="2"/>
        <v>842.85375443167334</v>
      </c>
      <c r="O9" s="144">
        <f t="shared" si="2"/>
        <v>737.50627228293388</v>
      </c>
      <c r="P9" s="144">
        <f t="shared" si="2"/>
        <v>1207.5656174845467</v>
      </c>
      <c r="Q9" s="144">
        <f t="shared" si="3"/>
        <v>3865.0506441991538</v>
      </c>
      <c r="R9" s="144">
        <f t="shared" si="4"/>
        <v>27.868328235662286</v>
      </c>
      <c r="S9" s="144">
        <f t="shared" si="4"/>
        <v>21.807055897098454</v>
      </c>
      <c r="T9" s="144">
        <f t="shared" si="4"/>
        <v>19.081412901789978</v>
      </c>
      <c r="U9" s="144">
        <f t="shared" si="4"/>
        <v>31.243202965449285</v>
      </c>
      <c r="W9" s="62"/>
    </row>
    <row r="10" spans="1:23" x14ac:dyDescent="0.25">
      <c r="A10" s="129">
        <v>8</v>
      </c>
      <c r="B10" s="130" t="s">
        <v>22</v>
      </c>
      <c r="C10" s="140">
        <f>'1. EMPLOYMENT'!K10</f>
        <v>20.425000000000001</v>
      </c>
      <c r="D10" s="140">
        <f>'2. PARTICIPATION'!K10</f>
        <v>13.594723113860642</v>
      </c>
      <c r="E10" s="140">
        <f>'3. INDEP_LIVING'!T10</f>
        <v>64.798576649829641</v>
      </c>
      <c r="F10" s="141">
        <f>'4. CAPACITY'!P10</f>
        <v>46.625269528189733</v>
      </c>
      <c r="G10" s="71"/>
      <c r="H10" s="71"/>
      <c r="I10" s="71"/>
      <c r="J10" s="71"/>
      <c r="K10" s="142">
        <f t="shared" si="1"/>
        <v>27.711814660472136</v>
      </c>
      <c r="L10" s="145">
        <f t="shared" si="0"/>
        <v>28</v>
      </c>
      <c r="M10" s="144">
        <f t="shared" si="2"/>
        <v>714.875</v>
      </c>
      <c r="N10" s="144">
        <f t="shared" si="2"/>
        <v>475.81530898512244</v>
      </c>
      <c r="O10" s="144">
        <f t="shared" si="2"/>
        <v>647.98576649829647</v>
      </c>
      <c r="P10" s="144">
        <f t="shared" si="2"/>
        <v>932.50539056379466</v>
      </c>
      <c r="Q10" s="144">
        <f t="shared" si="3"/>
        <v>2771.1814660472137</v>
      </c>
      <c r="R10" s="144">
        <f t="shared" si="4"/>
        <v>25.79675884667671</v>
      </c>
      <c r="S10" s="144">
        <f t="shared" si="4"/>
        <v>17.170124541278085</v>
      </c>
      <c r="T10" s="144">
        <f t="shared" si="4"/>
        <v>23.383014589173658</v>
      </c>
      <c r="U10" s="144">
        <f t="shared" si="4"/>
        <v>33.650102022871543</v>
      </c>
      <c r="W10" s="62"/>
    </row>
    <row r="11" spans="1:23" x14ac:dyDescent="0.25">
      <c r="A11" s="129">
        <v>9</v>
      </c>
      <c r="B11" s="130" t="s">
        <v>23</v>
      </c>
      <c r="C11" s="140">
        <f>'1. EMPLOYMENT'!K11</f>
        <v>23.3</v>
      </c>
      <c r="D11" s="140">
        <f>'2. PARTICIPATION'!K11</f>
        <v>17.666205413461832</v>
      </c>
      <c r="E11" s="140">
        <f>'3. INDEP_LIVING'!T11</f>
        <v>70.342064356510875</v>
      </c>
      <c r="F11" s="141">
        <f>'4. CAPACITY'!P11</f>
        <v>56.952110478476506</v>
      </c>
      <c r="G11" s="71"/>
      <c r="H11" s="71"/>
      <c r="I11" s="71"/>
      <c r="J11" s="71"/>
      <c r="K11" s="142">
        <f t="shared" si="1"/>
        <v>32.762800426058028</v>
      </c>
      <c r="L11" s="145">
        <f t="shared" si="0"/>
        <v>17</v>
      </c>
      <c r="M11" s="144">
        <f t="shared" si="2"/>
        <v>815.5</v>
      </c>
      <c r="N11" s="144">
        <f t="shared" si="2"/>
        <v>618.31718947116406</v>
      </c>
      <c r="O11" s="144">
        <f t="shared" si="2"/>
        <v>703.42064356510878</v>
      </c>
      <c r="P11" s="144">
        <f t="shared" si="2"/>
        <v>1139.0422095695301</v>
      </c>
      <c r="Q11" s="144">
        <f t="shared" si="3"/>
        <v>3276.2800426058029</v>
      </c>
      <c r="R11" s="144">
        <f t="shared" si="4"/>
        <v>24.891034630586361</v>
      </c>
      <c r="S11" s="144">
        <f t="shared" si="4"/>
        <v>18.872537799894022</v>
      </c>
      <c r="T11" s="144">
        <f t="shared" si="4"/>
        <v>21.470101286141592</v>
      </c>
      <c r="U11" s="144">
        <f t="shared" si="4"/>
        <v>34.766326283378028</v>
      </c>
      <c r="W11" s="62"/>
    </row>
    <row r="12" spans="1:23" x14ac:dyDescent="0.25">
      <c r="A12" s="129">
        <v>10</v>
      </c>
      <c r="B12" s="130" t="s">
        <v>24</v>
      </c>
      <c r="C12" s="140">
        <f>'1. EMPLOYMENT'!K12</f>
        <v>24.1</v>
      </c>
      <c r="D12" s="140">
        <f>'2. PARTICIPATION'!K12</f>
        <v>22.338728891952133</v>
      </c>
      <c r="E12" s="140">
        <f>'3. INDEP_LIVING'!T12</f>
        <v>75.795422792139689</v>
      </c>
      <c r="F12" s="141">
        <f>'4. CAPACITY'!P12</f>
        <v>59.625531385961658</v>
      </c>
      <c r="G12" s="146"/>
      <c r="H12" s="146"/>
      <c r="I12" s="146"/>
      <c r="J12" s="146"/>
      <c r="K12" s="142">
        <f t="shared" si="1"/>
        <v>35.758203668589545</v>
      </c>
      <c r="L12" s="145">
        <f t="shared" si="0"/>
        <v>7</v>
      </c>
      <c r="M12" s="144">
        <f t="shared" si="2"/>
        <v>843.5</v>
      </c>
      <c r="N12" s="144">
        <f t="shared" si="2"/>
        <v>781.85551121832464</v>
      </c>
      <c r="O12" s="144">
        <f t="shared" si="2"/>
        <v>757.95422792139686</v>
      </c>
      <c r="P12" s="144">
        <f t="shared" si="2"/>
        <v>1192.5106277192331</v>
      </c>
      <c r="Q12" s="144">
        <f t="shared" si="3"/>
        <v>3575.8203668589545</v>
      </c>
      <c r="R12" s="144">
        <f t="shared" si="4"/>
        <v>23.588992551685166</v>
      </c>
      <c r="S12" s="144">
        <f t="shared" si="4"/>
        <v>21.865066782007183</v>
      </c>
      <c r="T12" s="144">
        <f t="shared" si="4"/>
        <v>21.196652800185074</v>
      </c>
      <c r="U12" s="144">
        <f t="shared" si="4"/>
        <v>33.349287866122573</v>
      </c>
      <c r="W12" s="62"/>
    </row>
    <row r="13" spans="1:23" x14ac:dyDescent="0.25">
      <c r="A13" s="129">
        <v>11</v>
      </c>
      <c r="B13" s="130" t="s">
        <v>54</v>
      </c>
      <c r="C13" s="140">
        <f>'1. EMPLOYMENT'!K13</f>
        <v>21.925000000000001</v>
      </c>
      <c r="D13" s="140">
        <f>'2. PARTICIPATION'!K13</f>
        <v>18.576066644151751</v>
      </c>
      <c r="E13" s="140">
        <f>'3. INDEP_LIVING'!T13</f>
        <v>68.222190833507625</v>
      </c>
      <c r="F13" s="141">
        <f>'4. CAPACITY'!P13</f>
        <v>53.265549712295062</v>
      </c>
      <c r="G13" s="146"/>
      <c r="H13" s="146"/>
      <c r="I13" s="146"/>
      <c r="J13" s="146"/>
      <c r="K13" s="142">
        <f t="shared" si="1"/>
        <v>31.65070235126289</v>
      </c>
      <c r="L13" s="145">
        <f t="shared" si="0"/>
        <v>19</v>
      </c>
      <c r="M13" s="144"/>
      <c r="N13" s="144"/>
      <c r="O13" s="144"/>
      <c r="P13" s="144"/>
      <c r="Q13" s="144"/>
      <c r="R13" s="144"/>
      <c r="S13" s="144"/>
      <c r="T13" s="144"/>
      <c r="U13" s="144"/>
      <c r="W13" s="62"/>
    </row>
    <row r="14" spans="1:23" x14ac:dyDescent="0.25">
      <c r="A14" s="129">
        <v>12</v>
      </c>
      <c r="B14" s="130" t="s">
        <v>25</v>
      </c>
      <c r="C14" s="140">
        <f>'1. EMPLOYMENT'!K14</f>
        <v>22.95</v>
      </c>
      <c r="D14" s="140">
        <f>'2. PARTICIPATION'!K14</f>
        <v>23.878271961521872</v>
      </c>
      <c r="E14" s="140">
        <f>'3. INDEP_LIVING'!T14</f>
        <v>68.936952466273013</v>
      </c>
      <c r="F14" s="141">
        <f>'4. CAPACITY'!P14</f>
        <v>54.1073866285737</v>
      </c>
      <c r="G14" s="146"/>
      <c r="H14" s="146"/>
      <c r="I14" s="146"/>
      <c r="J14" s="146"/>
      <c r="K14" s="142">
        <f t="shared" si="1"/>
        <v>34.105067758874696</v>
      </c>
      <c r="L14" s="145">
        <f t="shared" si="0"/>
        <v>14</v>
      </c>
      <c r="M14" s="144">
        <f t="shared" si="2"/>
        <v>803.25</v>
      </c>
      <c r="N14" s="144">
        <f t="shared" si="2"/>
        <v>835.73951865326546</v>
      </c>
      <c r="O14" s="144">
        <f t="shared" si="2"/>
        <v>689.3695246627301</v>
      </c>
      <c r="P14" s="144">
        <f t="shared" si="2"/>
        <v>1082.1477325714741</v>
      </c>
      <c r="Q14" s="144">
        <f t="shared" si="3"/>
        <v>3410.5067758874693</v>
      </c>
      <c r="R14" s="144">
        <f t="shared" si="4"/>
        <v>23.552218270875048</v>
      </c>
      <c r="S14" s="144">
        <f t="shared" si="4"/>
        <v>24.504848504099293</v>
      </c>
      <c r="T14" s="144">
        <f t="shared" si="4"/>
        <v>20.213111128722066</v>
      </c>
      <c r="U14" s="144">
        <f t="shared" si="4"/>
        <v>31.729822096303611</v>
      </c>
      <c r="W14" s="62"/>
    </row>
    <row r="15" spans="1:23" x14ac:dyDescent="0.25">
      <c r="A15" s="129">
        <v>13</v>
      </c>
      <c r="B15" s="130" t="s">
        <v>0</v>
      </c>
      <c r="C15" s="140">
        <f>'1. EMPLOYMENT'!K15</f>
        <v>31.425000000000001</v>
      </c>
      <c r="D15" s="140">
        <f>'2. PARTICIPATION'!K15</f>
        <v>17.921638551642157</v>
      </c>
      <c r="E15" s="140">
        <f>'3. INDEP_LIVING'!T15</f>
        <v>68.093651626770139</v>
      </c>
      <c r="F15" s="141">
        <f>'4. CAPACITY'!P15</f>
        <v>50.331952352636598</v>
      </c>
      <c r="G15" s="146"/>
      <c r="H15" s="146"/>
      <c r="I15" s="146"/>
      <c r="J15" s="146"/>
      <c r="K15" s="142">
        <f t="shared" si="1"/>
        <v>34.147079126279088</v>
      </c>
      <c r="L15" s="145">
        <f t="shared" si="0"/>
        <v>13</v>
      </c>
      <c r="M15" s="144">
        <f t="shared" si="2"/>
        <v>1099.875</v>
      </c>
      <c r="N15" s="144">
        <f t="shared" si="2"/>
        <v>627.25734930747547</v>
      </c>
      <c r="O15" s="144">
        <f t="shared" si="2"/>
        <v>680.93651626770134</v>
      </c>
      <c r="P15" s="144">
        <f t="shared" si="2"/>
        <v>1006.6390470527319</v>
      </c>
      <c r="Q15" s="144">
        <f t="shared" si="3"/>
        <v>3414.7079126279086</v>
      </c>
      <c r="R15" s="144">
        <f t="shared" si="4"/>
        <v>32.209929169419134</v>
      </c>
      <c r="S15" s="144">
        <f t="shared" si="4"/>
        <v>18.369282684115358</v>
      </c>
      <c r="T15" s="144">
        <f t="shared" si="4"/>
        <v>19.941281470943224</v>
      </c>
      <c r="U15" s="144">
        <f t="shared" si="4"/>
        <v>29.479506675522281</v>
      </c>
      <c r="W15" s="62"/>
    </row>
    <row r="16" spans="1:23" x14ac:dyDescent="0.25">
      <c r="A16" s="129">
        <v>14</v>
      </c>
      <c r="B16" s="130" t="s">
        <v>1</v>
      </c>
      <c r="C16" s="140">
        <f>'1. EMPLOYMENT'!K16</f>
        <v>31.95</v>
      </c>
      <c r="D16" s="140">
        <f>'2. PARTICIPATION'!K16</f>
        <v>13.684543253594956</v>
      </c>
      <c r="E16" s="140">
        <f>'3. INDEP_LIVING'!T16</f>
        <v>58.922812658613985</v>
      </c>
      <c r="F16" s="141">
        <f>'4. CAPACITY'!P16</f>
        <v>49.237925758401033</v>
      </c>
      <c r="G16" s="146"/>
      <c r="H16" s="146"/>
      <c r="I16" s="146"/>
      <c r="J16" s="146"/>
      <c r="K16" s="142">
        <f t="shared" si="1"/>
        <v>31.711956556299839</v>
      </c>
      <c r="L16" s="145">
        <f t="shared" si="0"/>
        <v>18</v>
      </c>
      <c r="M16" s="144">
        <f t="shared" si="2"/>
        <v>1118.25</v>
      </c>
      <c r="N16" s="144">
        <f t="shared" si="2"/>
        <v>478.95901387582347</v>
      </c>
      <c r="O16" s="144">
        <f t="shared" si="2"/>
        <v>589.22812658613987</v>
      </c>
      <c r="P16" s="144">
        <f t="shared" si="2"/>
        <v>984.75851516802072</v>
      </c>
      <c r="Q16" s="144">
        <f t="shared" si="3"/>
        <v>3171.1956556299838</v>
      </c>
      <c r="R16" s="144">
        <f t="shared" si="4"/>
        <v>35.262724897302199</v>
      </c>
      <c r="S16" s="144">
        <f t="shared" si="4"/>
        <v>15.103420472511791</v>
      </c>
      <c r="T16" s="144">
        <f t="shared" si="4"/>
        <v>18.580629849818738</v>
      </c>
      <c r="U16" s="144">
        <f t="shared" si="4"/>
        <v>31.053224780367277</v>
      </c>
      <c r="W16" s="62"/>
    </row>
    <row r="17" spans="1:23" ht="14.65" customHeight="1" x14ac:dyDescent="0.25">
      <c r="A17" s="129">
        <v>15</v>
      </c>
      <c r="B17" s="130" t="s">
        <v>2</v>
      </c>
      <c r="C17" s="140">
        <f>'1. EMPLOYMENT'!K17</f>
        <v>30.524999999999999</v>
      </c>
      <c r="D17" s="140">
        <f>'2. PARTICIPATION'!K17</f>
        <v>14.437555670210292</v>
      </c>
      <c r="E17" s="140">
        <f>'3. INDEP_LIVING'!T17</f>
        <v>66.376608061018089</v>
      </c>
      <c r="F17" s="141">
        <f>'4. CAPACITY'!P17</f>
        <v>45.819525739629647</v>
      </c>
      <c r="G17" s="146"/>
      <c r="H17" s="146"/>
      <c r="I17" s="146"/>
      <c r="J17" s="146"/>
      <c r="K17" s="142">
        <f t="shared" si="1"/>
        <v>31.538460438601341</v>
      </c>
      <c r="L17" s="145">
        <f t="shared" si="0"/>
        <v>21</v>
      </c>
      <c r="M17" s="144">
        <f t="shared" si="2"/>
        <v>1068.375</v>
      </c>
      <c r="N17" s="144">
        <f t="shared" si="2"/>
        <v>505.31444845736024</v>
      </c>
      <c r="O17" s="144">
        <f t="shared" si="2"/>
        <v>663.76608061018089</v>
      </c>
      <c r="P17" s="144">
        <f t="shared" si="2"/>
        <v>916.39051479259297</v>
      </c>
      <c r="Q17" s="144">
        <f t="shared" si="3"/>
        <v>3153.8460438601342</v>
      </c>
      <c r="R17" s="144">
        <f t="shared" si="4"/>
        <v>33.875306059403201</v>
      </c>
      <c r="S17" s="144">
        <f t="shared" si="4"/>
        <v>16.022165997642773</v>
      </c>
      <c r="T17" s="144">
        <f t="shared" si="4"/>
        <v>21.046242314281383</v>
      </c>
      <c r="U17" s="144">
        <f t="shared" si="4"/>
        <v>29.056285628672647</v>
      </c>
      <c r="W17" s="62"/>
    </row>
    <row r="18" spans="1:23" x14ac:dyDescent="0.25">
      <c r="A18" s="129">
        <v>16</v>
      </c>
      <c r="B18" s="130" t="s">
        <v>3</v>
      </c>
      <c r="C18" s="140">
        <f>'1. EMPLOYMENT'!K18</f>
        <v>21.85</v>
      </c>
      <c r="D18" s="140">
        <f>'2. PARTICIPATION'!K18</f>
        <v>21.589172341341509</v>
      </c>
      <c r="E18" s="140">
        <f>'3. INDEP_LIVING'!T18</f>
        <v>75.527099734134822</v>
      </c>
      <c r="F18" s="141">
        <f>'4. CAPACITY'!P18</f>
        <v>64.294679071208932</v>
      </c>
      <c r="G18" s="146"/>
      <c r="H18" s="146"/>
      <c r="I18" s="146"/>
      <c r="J18" s="146"/>
      <c r="K18" s="142">
        <f t="shared" si="1"/>
        <v>35.615356107124796</v>
      </c>
      <c r="L18" s="145">
        <f t="shared" si="0"/>
        <v>8</v>
      </c>
      <c r="M18" s="144">
        <f t="shared" si="2"/>
        <v>764.75</v>
      </c>
      <c r="N18" s="144">
        <f t="shared" si="2"/>
        <v>755.62103194695283</v>
      </c>
      <c r="O18" s="144">
        <f t="shared" si="2"/>
        <v>755.27099734134822</v>
      </c>
      <c r="P18" s="144">
        <f t="shared" si="2"/>
        <v>1285.8935814241786</v>
      </c>
      <c r="Q18" s="144">
        <f t="shared" si="3"/>
        <v>3561.5356107124799</v>
      </c>
      <c r="R18" s="144">
        <f t="shared" si="4"/>
        <v>21.472479390624791</v>
      </c>
      <c r="S18" s="144">
        <f t="shared" si="4"/>
        <v>21.216158268196903</v>
      </c>
      <c r="T18" s="144">
        <f t="shared" si="4"/>
        <v>21.206330074859405</v>
      </c>
      <c r="U18" s="144">
        <f t="shared" si="4"/>
        <v>36.105032266318901</v>
      </c>
      <c r="W18" s="62"/>
    </row>
    <row r="19" spans="1:23" x14ac:dyDescent="0.25">
      <c r="A19" s="129">
        <v>17</v>
      </c>
      <c r="B19" s="130" t="s">
        <v>4</v>
      </c>
      <c r="C19" s="140">
        <f>'1. EMPLOYMENT'!K19</f>
        <v>18.975000000000001</v>
      </c>
      <c r="D19" s="140">
        <f>'2. PARTICIPATION'!K19</f>
        <v>15.150734113606291</v>
      </c>
      <c r="E19" s="140">
        <f>'3. INDEP_LIVING'!T19</f>
        <v>69.128262459039604</v>
      </c>
      <c r="F19" s="141">
        <f>'4. CAPACITY'!P19</f>
        <v>47.73814331057487</v>
      </c>
      <c r="G19" s="146"/>
      <c r="H19" s="146"/>
      <c r="I19" s="146"/>
      <c r="J19" s="146"/>
      <c r="K19" s="142">
        <f t="shared" si="1"/>
        <v>28.404461847781139</v>
      </c>
      <c r="L19" s="145">
        <f t="shared" si="0"/>
        <v>26</v>
      </c>
      <c r="M19" s="144">
        <f t="shared" si="2"/>
        <v>664.125</v>
      </c>
      <c r="N19" s="144">
        <f t="shared" si="2"/>
        <v>530.27569397622017</v>
      </c>
      <c r="O19" s="144">
        <f t="shared" si="2"/>
        <v>691.28262459039604</v>
      </c>
      <c r="P19" s="144">
        <f t="shared" si="2"/>
        <v>954.76286621149734</v>
      </c>
      <c r="Q19" s="144">
        <f t="shared" si="3"/>
        <v>2840.446184778114</v>
      </c>
      <c r="R19" s="144">
        <f t="shared" si="4"/>
        <v>23.381009770895524</v>
      </c>
      <c r="S19" s="144">
        <f t="shared" si="4"/>
        <v>18.66874636872036</v>
      </c>
      <c r="T19" s="144">
        <f t="shared" si="4"/>
        <v>24.337113946920162</v>
      </c>
      <c r="U19" s="144">
        <f t="shared" si="4"/>
        <v>33.613129913463936</v>
      </c>
      <c r="W19" s="62"/>
    </row>
    <row r="20" spans="1:23" x14ac:dyDescent="0.25">
      <c r="A20" s="129">
        <v>18</v>
      </c>
      <c r="B20" s="130" t="s">
        <v>5</v>
      </c>
      <c r="C20" s="140">
        <f>'1. EMPLOYMENT'!K20</f>
        <v>20.074999999999999</v>
      </c>
      <c r="D20" s="140">
        <f>'2. PARTICIPATION'!K20</f>
        <v>17.227614230533735</v>
      </c>
      <c r="E20" s="140">
        <f>'3. INDEP_LIVING'!T20</f>
        <v>70.129186803946723</v>
      </c>
      <c r="F20" s="141">
        <f>'4. CAPACITY'!P20</f>
        <v>57.84855757108722</v>
      </c>
      <c r="G20" s="146"/>
      <c r="H20" s="146"/>
      <c r="I20" s="146"/>
      <c r="J20" s="146"/>
      <c r="K20" s="142">
        <f t="shared" si="1"/>
        <v>31.638545175298923</v>
      </c>
      <c r="L20" s="145">
        <f t="shared" si="0"/>
        <v>20</v>
      </c>
      <c r="M20" s="144">
        <f t="shared" si="2"/>
        <v>702.625</v>
      </c>
      <c r="N20" s="144">
        <f t="shared" si="2"/>
        <v>602.96649806868072</v>
      </c>
      <c r="O20" s="144">
        <f t="shared" si="2"/>
        <v>701.2918680394672</v>
      </c>
      <c r="P20" s="144">
        <f t="shared" si="2"/>
        <v>1156.9711514217445</v>
      </c>
      <c r="Q20" s="144">
        <f t="shared" si="3"/>
        <v>3163.8545175298923</v>
      </c>
      <c r="R20" s="144">
        <f t="shared" si="4"/>
        <v>22.207879537664663</v>
      </c>
      <c r="S20" s="144">
        <f t="shared" si="4"/>
        <v>19.05797168383814</v>
      </c>
      <c r="T20" s="144">
        <f t="shared" si="4"/>
        <v>22.165743214608518</v>
      </c>
      <c r="U20" s="144">
        <f t="shared" si="4"/>
        <v>36.568405563888682</v>
      </c>
      <c r="W20" s="62"/>
    </row>
    <row r="21" spans="1:23" x14ac:dyDescent="0.25">
      <c r="A21" s="129">
        <v>19</v>
      </c>
      <c r="B21" s="130" t="s">
        <v>6</v>
      </c>
      <c r="C21" s="140">
        <f>'1. EMPLOYMENT'!K21</f>
        <v>33.4</v>
      </c>
      <c r="D21" s="140">
        <f>'2. PARTICIPATION'!K21</f>
        <v>22.405830085418799</v>
      </c>
      <c r="E21" s="140">
        <f>'3. INDEP_LIVING'!T21</f>
        <v>78.846188570348602</v>
      </c>
      <c r="F21" s="141">
        <f>'4. CAPACITY'!P21</f>
        <v>61.972837234769706</v>
      </c>
      <c r="G21" s="146"/>
      <c r="H21" s="146"/>
      <c r="I21" s="146"/>
      <c r="J21" s="146"/>
      <c r="K21" s="142">
        <f t="shared" si="1"/>
        <v>39.811226833885385</v>
      </c>
      <c r="L21" s="145">
        <f t="shared" si="0"/>
        <v>4</v>
      </c>
      <c r="M21" s="144">
        <f t="shared" si="2"/>
        <v>1169</v>
      </c>
      <c r="N21" s="144">
        <f t="shared" si="2"/>
        <v>784.20405298965795</v>
      </c>
      <c r="O21" s="144">
        <f t="shared" si="2"/>
        <v>788.46188570348602</v>
      </c>
      <c r="P21" s="144">
        <f t="shared" si="2"/>
        <v>1239.456744695394</v>
      </c>
      <c r="Q21" s="144">
        <f t="shared" si="3"/>
        <v>3981.1226833885385</v>
      </c>
      <c r="R21" s="144">
        <f t="shared" si="4"/>
        <v>29.363576382052209</v>
      </c>
      <c r="S21" s="144">
        <f t="shared" si="4"/>
        <v>19.698062967559231</v>
      </c>
      <c r="T21" s="144">
        <f t="shared" si="4"/>
        <v>19.805013520266236</v>
      </c>
      <c r="U21" s="144">
        <f t="shared" si="4"/>
        <v>31.133347130122313</v>
      </c>
      <c r="W21" s="62"/>
    </row>
    <row r="22" spans="1:23" x14ac:dyDescent="0.25">
      <c r="A22" s="129">
        <v>20</v>
      </c>
      <c r="B22" s="130" t="s">
        <v>7</v>
      </c>
      <c r="C22" s="140">
        <f>'1. EMPLOYMENT'!K22</f>
        <v>23.85</v>
      </c>
      <c r="D22" s="140">
        <f>'2. PARTICIPATION'!K22</f>
        <v>18.259300516094346</v>
      </c>
      <c r="E22" s="140">
        <f>'3. INDEP_LIVING'!T22</f>
        <v>74.266749543569006</v>
      </c>
      <c r="F22" s="141">
        <f>'4. CAPACITY'!P22</f>
        <v>58.764966326278383</v>
      </c>
      <c r="G22" s="146"/>
      <c r="H22" s="146"/>
      <c r="I22" s="146"/>
      <c r="J22" s="146"/>
      <c r="K22" s="142">
        <f t="shared" si="1"/>
        <v>33.917923400245598</v>
      </c>
      <c r="L22" s="145">
        <f t="shared" si="0"/>
        <v>15</v>
      </c>
      <c r="M22" s="144">
        <f t="shared" si="2"/>
        <v>834.75</v>
      </c>
      <c r="N22" s="144">
        <f t="shared" si="2"/>
        <v>639.07551806330207</v>
      </c>
      <c r="O22" s="144">
        <f t="shared" si="2"/>
        <v>742.66749543569006</v>
      </c>
      <c r="P22" s="144">
        <f t="shared" si="2"/>
        <v>1175.2993265255677</v>
      </c>
      <c r="Q22" s="144">
        <f t="shared" si="3"/>
        <v>3391.79234002456</v>
      </c>
      <c r="R22" s="144">
        <f t="shared" si="4"/>
        <v>24.610881690768711</v>
      </c>
      <c r="S22" s="144">
        <f t="shared" si="4"/>
        <v>18.841823260284691</v>
      </c>
      <c r="T22" s="144">
        <f t="shared" si="4"/>
        <v>21.896019006585536</v>
      </c>
      <c r="U22" s="144">
        <f t="shared" si="4"/>
        <v>34.651276042361054</v>
      </c>
      <c r="W22" s="62"/>
    </row>
    <row r="23" spans="1:23" x14ac:dyDescent="0.25">
      <c r="A23" s="129">
        <v>21</v>
      </c>
      <c r="B23" s="130" t="s">
        <v>8</v>
      </c>
      <c r="C23" s="140">
        <f>'1. EMPLOYMENT'!K23</f>
        <v>22.35</v>
      </c>
      <c r="D23" s="140">
        <f>'2. PARTICIPATION'!K23</f>
        <v>12.064336651290255</v>
      </c>
      <c r="E23" s="140">
        <f>'3. INDEP_LIVING'!T23</f>
        <v>65.323973696127396</v>
      </c>
      <c r="F23" s="141">
        <f>'4. CAPACITY'!P23</f>
        <v>48.218904806649476</v>
      </c>
      <c r="G23" s="146"/>
      <c r="H23" s="146"/>
      <c r="I23" s="146"/>
      <c r="J23" s="146"/>
      <c r="K23" s="142">
        <f t="shared" si="1"/>
        <v>28.221196158894223</v>
      </c>
      <c r="L23" s="145">
        <f t="shared" si="0"/>
        <v>27</v>
      </c>
      <c r="M23" s="144">
        <f t="shared" si="2"/>
        <v>782.25</v>
      </c>
      <c r="N23" s="144">
        <f t="shared" si="2"/>
        <v>422.25178279515893</v>
      </c>
      <c r="O23" s="144">
        <f t="shared" si="2"/>
        <v>653.23973696127393</v>
      </c>
      <c r="P23" s="144">
        <f t="shared" si="2"/>
        <v>964.37809613298953</v>
      </c>
      <c r="Q23" s="144">
        <f t="shared" si="3"/>
        <v>2822.1196158894222</v>
      </c>
      <c r="R23" s="144">
        <f t="shared" si="4"/>
        <v>27.718527435750286</v>
      </c>
      <c r="S23" s="144">
        <f t="shared" si="4"/>
        <v>14.962221318251304</v>
      </c>
      <c r="T23" s="144">
        <f t="shared" si="4"/>
        <v>23.147131442740008</v>
      </c>
      <c r="U23" s="144">
        <f t="shared" si="4"/>
        <v>34.172119803258418</v>
      </c>
      <c r="W23" s="62"/>
    </row>
    <row r="24" spans="1:23" x14ac:dyDescent="0.25">
      <c r="A24" s="129">
        <v>22</v>
      </c>
      <c r="B24" s="130" t="s">
        <v>9</v>
      </c>
      <c r="C24" s="140">
        <f>'1. EMPLOYMENT'!K24</f>
        <v>32.725000000000001</v>
      </c>
      <c r="D24" s="140">
        <f>'2. PARTICIPATION'!K24</f>
        <v>13.991902754503563</v>
      </c>
      <c r="E24" s="140">
        <f>'3. INDEP_LIVING'!T24</f>
        <v>67.470754327294657</v>
      </c>
      <c r="F24" s="141">
        <f>'4. CAPACITY'!P24</f>
        <v>55.824905374541792</v>
      </c>
      <c r="G24" s="71"/>
      <c r="H24" s="71"/>
      <c r="I24" s="71"/>
      <c r="J24" s="71"/>
      <c r="K24" s="142">
        <f t="shared" si="1"/>
        <v>34.262972471714072</v>
      </c>
      <c r="L24" s="145">
        <f t="shared" si="0"/>
        <v>12</v>
      </c>
      <c r="M24" s="144">
        <f t="shared" si="2"/>
        <v>1145.375</v>
      </c>
      <c r="N24" s="144">
        <f t="shared" si="2"/>
        <v>489.71659640762471</v>
      </c>
      <c r="O24" s="144">
        <f t="shared" si="2"/>
        <v>674.70754327294662</v>
      </c>
      <c r="P24" s="144">
        <f t="shared" si="2"/>
        <v>1116.4981074908358</v>
      </c>
      <c r="Q24" s="144">
        <f t="shared" si="3"/>
        <v>3426.2972471714074</v>
      </c>
      <c r="R24" s="144">
        <f t="shared" si="4"/>
        <v>33.42894434934297</v>
      </c>
      <c r="S24" s="144">
        <f t="shared" si="4"/>
        <v>14.292881238249603</v>
      </c>
      <c r="T24" s="144">
        <f t="shared" si="4"/>
        <v>19.692031794087743</v>
      </c>
      <c r="U24" s="144">
        <f t="shared" si="4"/>
        <v>32.586142618319677</v>
      </c>
      <c r="W24" s="62"/>
    </row>
    <row r="25" spans="1:23" x14ac:dyDescent="0.25">
      <c r="A25" s="129">
        <v>23</v>
      </c>
      <c r="B25" s="130" t="s">
        <v>10</v>
      </c>
      <c r="C25" s="140">
        <f>'1. EMPLOYMENT'!K25</f>
        <v>31.2</v>
      </c>
      <c r="D25" s="140">
        <f>'2. PARTICIPATION'!K25</f>
        <v>12.695693865212116</v>
      </c>
      <c r="E25" s="140">
        <f>'3. INDEP_LIVING'!T25</f>
        <v>62.346616341934478</v>
      </c>
      <c r="F25" s="141">
        <f>'4. CAPACITY'!P25</f>
        <v>41.270476086623908</v>
      </c>
      <c r="G25" s="71"/>
      <c r="H25" s="71"/>
      <c r="I25" s="71"/>
      <c r="J25" s="71"/>
      <c r="K25" s="142">
        <f t="shared" si="1"/>
        <v>29.852249704342466</v>
      </c>
      <c r="L25" s="145">
        <f t="shared" si="0"/>
        <v>24</v>
      </c>
      <c r="M25" s="144">
        <f t="shared" si="2"/>
        <v>1092</v>
      </c>
      <c r="N25" s="144">
        <f t="shared" si="2"/>
        <v>444.34928528242403</v>
      </c>
      <c r="O25" s="144">
        <f t="shared" si="2"/>
        <v>623.46616341934475</v>
      </c>
      <c r="P25" s="144">
        <f t="shared" si="2"/>
        <v>825.4095217324782</v>
      </c>
      <c r="Q25" s="144">
        <f t="shared" si="3"/>
        <v>2985.2249704342466</v>
      </c>
      <c r="R25" s="144">
        <f t="shared" si="4"/>
        <v>36.580157636868215</v>
      </c>
      <c r="S25" s="144">
        <f t="shared" si="4"/>
        <v>14.8849513749641</v>
      </c>
      <c r="T25" s="144">
        <f t="shared" si="4"/>
        <v>20.885064596275708</v>
      </c>
      <c r="U25" s="144">
        <f t="shared" si="4"/>
        <v>27.649826391891992</v>
      </c>
      <c r="W25" s="62"/>
    </row>
    <row r="26" spans="1:23" x14ac:dyDescent="0.25">
      <c r="A26" s="129">
        <v>24</v>
      </c>
      <c r="B26" s="130" t="s">
        <v>11</v>
      </c>
      <c r="C26" s="140">
        <f>'1. EMPLOYMENT'!K26</f>
        <v>19.100000000000001</v>
      </c>
      <c r="D26" s="140">
        <f>'2. PARTICIPATION'!K26</f>
        <v>16.049720518298592</v>
      </c>
      <c r="E26" s="140">
        <f>'3. INDEP_LIVING'!T26</f>
        <v>74.303683395858727</v>
      </c>
      <c r="F26" s="141">
        <f>'4. CAPACITY'!P26</f>
        <v>51.079176841844692</v>
      </c>
      <c r="G26" s="71"/>
      <c r="H26" s="71"/>
      <c r="I26" s="71"/>
      <c r="J26" s="71"/>
      <c r="K26" s="142">
        <f t="shared" si="1"/>
        <v>29.948605889359317</v>
      </c>
      <c r="L26" s="145">
        <f t="shared" si="0"/>
        <v>22</v>
      </c>
      <c r="M26" s="144">
        <f t="shared" si="2"/>
        <v>668.5</v>
      </c>
      <c r="N26" s="144">
        <f t="shared" si="2"/>
        <v>561.74021814045068</v>
      </c>
      <c r="O26" s="144">
        <f t="shared" si="2"/>
        <v>743.03683395858729</v>
      </c>
      <c r="P26" s="144">
        <f t="shared" si="2"/>
        <v>1021.5835368368938</v>
      </c>
      <c r="Q26" s="144">
        <f t="shared" si="3"/>
        <v>2994.8605889359319</v>
      </c>
      <c r="R26" s="144">
        <f t="shared" si="4"/>
        <v>22.321573246837399</v>
      </c>
      <c r="S26" s="144">
        <f t="shared" si="4"/>
        <v>18.756806918349273</v>
      </c>
      <c r="T26" s="144">
        <f t="shared" si="4"/>
        <v>24.810398076746097</v>
      </c>
      <c r="U26" s="144">
        <f t="shared" si="4"/>
        <v>34.111221758067224</v>
      </c>
      <c r="W26" s="62"/>
    </row>
    <row r="27" spans="1:23" x14ac:dyDescent="0.25">
      <c r="A27" s="129">
        <v>25</v>
      </c>
      <c r="B27" s="130" t="s">
        <v>12</v>
      </c>
      <c r="C27" s="140">
        <f>'1. EMPLOYMENT'!K27</f>
        <v>21.9</v>
      </c>
      <c r="D27" s="140">
        <f>'2. PARTICIPATION'!K27</f>
        <v>13.627029905777322</v>
      </c>
      <c r="E27" s="140">
        <f>'3. INDEP_LIVING'!T27</f>
        <v>65.874005965181283</v>
      </c>
      <c r="F27" s="141">
        <f>'4. CAPACITY'!P27</f>
        <v>47.76569430377117</v>
      </c>
      <c r="G27" s="71"/>
      <c r="H27" s="71"/>
      <c r="I27" s="71"/>
      <c r="J27" s="71"/>
      <c r="K27" s="142">
        <f t="shared" si="1"/>
        <v>28.574999924294424</v>
      </c>
      <c r="L27" s="145">
        <f t="shared" si="0"/>
        <v>25</v>
      </c>
      <c r="M27" s="144">
        <f t="shared" si="2"/>
        <v>766.5</v>
      </c>
      <c r="N27" s="144">
        <f t="shared" si="2"/>
        <v>476.94604670220627</v>
      </c>
      <c r="O27" s="144">
        <f t="shared" si="2"/>
        <v>658.74005965181277</v>
      </c>
      <c r="P27" s="144">
        <f t="shared" si="2"/>
        <v>955.3138860754234</v>
      </c>
      <c r="Q27" s="144">
        <f t="shared" si="3"/>
        <v>2857.4999924294425</v>
      </c>
      <c r="R27" s="144">
        <f t="shared" si="4"/>
        <v>26.824147052694226</v>
      </c>
      <c r="S27" s="144">
        <f t="shared" si="4"/>
        <v>16.691025300640767</v>
      </c>
      <c r="T27" s="144">
        <f t="shared" si="4"/>
        <v>23.053020521331756</v>
      </c>
      <c r="U27" s="144">
        <f t="shared" si="4"/>
        <v>33.431807125333243</v>
      </c>
      <c r="W27" s="62"/>
    </row>
    <row r="28" spans="1:23" x14ac:dyDescent="0.25">
      <c r="A28" s="129">
        <v>26</v>
      </c>
      <c r="B28" s="130" t="s">
        <v>13</v>
      </c>
      <c r="C28" s="140">
        <f>'1. EMPLOYMENT'!K28</f>
        <v>33.700000000000003</v>
      </c>
      <c r="D28" s="140">
        <f>'2. PARTICIPATION'!K28</f>
        <v>20.325717964125744</v>
      </c>
      <c r="E28" s="140">
        <f>'3. INDEP_LIVING'!T28</f>
        <v>79.028651370680322</v>
      </c>
      <c r="F28" s="141">
        <f>'4. CAPACITY'!P28</f>
        <v>61.052096368461719</v>
      </c>
      <c r="G28" s="71"/>
      <c r="H28" s="71"/>
      <c r="I28" s="71"/>
      <c r="J28" s="71"/>
      <c r="K28" s="142">
        <f t="shared" si="1"/>
        <v>39.022285698204385</v>
      </c>
      <c r="L28" s="145">
        <f t="shared" si="0"/>
        <v>5</v>
      </c>
      <c r="M28" s="144">
        <f t="shared" si="2"/>
        <v>1179.5</v>
      </c>
      <c r="N28" s="144">
        <f t="shared" si="2"/>
        <v>711.40012874440106</v>
      </c>
      <c r="O28" s="144">
        <f t="shared" si="2"/>
        <v>790.28651370680325</v>
      </c>
      <c r="P28" s="144">
        <f t="shared" si="2"/>
        <v>1221.0419273692344</v>
      </c>
      <c r="Q28" s="144">
        <f t="shared" si="3"/>
        <v>3902.2285698204387</v>
      </c>
      <c r="R28" s="144">
        <f t="shared" si="4"/>
        <v>30.226317574582122</v>
      </c>
      <c r="S28" s="144">
        <f t="shared" si="4"/>
        <v>18.23061145741999</v>
      </c>
      <c r="T28" s="144">
        <f t="shared" si="4"/>
        <v>20.252184093438903</v>
      </c>
      <c r="U28" s="144">
        <f t="shared" si="4"/>
        <v>31.290886874558982</v>
      </c>
      <c r="W28" s="62"/>
    </row>
    <row r="29" spans="1:23" x14ac:dyDescent="0.25">
      <c r="A29" s="129">
        <v>27</v>
      </c>
      <c r="B29" s="130" t="s">
        <v>14</v>
      </c>
      <c r="C29" s="140">
        <f>'1. EMPLOYMENT'!K29</f>
        <v>43.424999999999997</v>
      </c>
      <c r="D29" s="140">
        <f>'2. PARTICIPATION'!K29</f>
        <v>22.600947531939124</v>
      </c>
      <c r="E29" s="140">
        <f>'3. INDEP_LIVING'!T29</f>
        <v>78.432951332721998</v>
      </c>
      <c r="F29" s="141">
        <f>'4. CAPACITY'!P29</f>
        <v>67.639619062600701</v>
      </c>
      <c r="G29" s="71"/>
      <c r="H29" s="71"/>
      <c r="I29" s="71"/>
      <c r="J29" s="71"/>
      <c r="K29" s="142">
        <f t="shared" si="1"/>
        <v>44.480300581971029</v>
      </c>
      <c r="L29" s="145">
        <f t="shared" si="0"/>
        <v>1</v>
      </c>
      <c r="M29" s="144">
        <f t="shared" si="2"/>
        <v>1519.875</v>
      </c>
      <c r="N29" s="144">
        <f t="shared" si="2"/>
        <v>791.03316361786938</v>
      </c>
      <c r="O29" s="144">
        <f t="shared" si="2"/>
        <v>784.32951332721996</v>
      </c>
      <c r="P29" s="144">
        <f t="shared" si="2"/>
        <v>1352.7923812520139</v>
      </c>
      <c r="Q29" s="144">
        <f t="shared" si="3"/>
        <v>4448.0300581971032</v>
      </c>
      <c r="R29" s="144">
        <f t="shared" si="4"/>
        <v>34.169620711062436</v>
      </c>
      <c r="S29" s="144">
        <f t="shared" si="4"/>
        <v>17.783898788186129</v>
      </c>
      <c r="T29" s="144">
        <f t="shared" si="4"/>
        <v>17.63318824435121</v>
      </c>
      <c r="U29" s="144">
        <f t="shared" si="4"/>
        <v>30.413292256400222</v>
      </c>
      <c r="W29" s="62"/>
    </row>
    <row r="30" spans="1:23" ht="15.75" thickBot="1" x14ac:dyDescent="0.3">
      <c r="A30" s="147">
        <v>28</v>
      </c>
      <c r="B30" s="148" t="s">
        <v>15</v>
      </c>
      <c r="C30" s="177">
        <f>'1. EMPLOYMENT'!K30</f>
        <v>35.799999999999997</v>
      </c>
      <c r="D30" s="177">
        <f>'2. PARTICIPATION'!K30</f>
        <v>21.446112428265245</v>
      </c>
      <c r="E30" s="177">
        <f>'3. INDEP_LIVING'!T30</f>
        <v>75.0211635222756</v>
      </c>
      <c r="F30" s="178">
        <f>'4. CAPACITY'!P30</f>
        <v>61.928271239268071</v>
      </c>
      <c r="G30" s="71"/>
      <c r="H30" s="71"/>
      <c r="I30" s="71"/>
      <c r="J30" s="71"/>
      <c r="K30" s="176">
        <f t="shared" si="1"/>
        <v>39.923909949974011</v>
      </c>
      <c r="L30" s="149">
        <f t="shared" si="0"/>
        <v>3</v>
      </c>
      <c r="M30" s="144">
        <f t="shared" si="2"/>
        <v>1253</v>
      </c>
      <c r="N30" s="144">
        <f t="shared" si="2"/>
        <v>750.61393498928362</v>
      </c>
      <c r="O30" s="144">
        <f t="shared" si="2"/>
        <v>750.21163522275606</v>
      </c>
      <c r="P30" s="144">
        <f t="shared" si="2"/>
        <v>1238.5654247853613</v>
      </c>
      <c r="Q30" s="144">
        <f t="shared" si="3"/>
        <v>3992.3909949974009</v>
      </c>
      <c r="R30" s="144">
        <f t="shared" si="4"/>
        <v>31.384701587846752</v>
      </c>
      <c r="S30" s="144">
        <f t="shared" si="4"/>
        <v>18.801112815098222</v>
      </c>
      <c r="T30" s="144">
        <f t="shared" si="4"/>
        <v>18.791036152591172</v>
      </c>
      <c r="U30" s="144">
        <f t="shared" si="4"/>
        <v>31.023149444463861</v>
      </c>
      <c r="W30" s="62"/>
    </row>
    <row r="31" spans="1:23" x14ac:dyDescent="0.25">
      <c r="W31" s="62"/>
    </row>
    <row r="32" spans="1:23" x14ac:dyDescent="0.25">
      <c r="B32" s="130" t="s">
        <v>68</v>
      </c>
      <c r="C32" s="150">
        <f>AVERAGE(C3:C30)</f>
        <v>27.851785714285718</v>
      </c>
      <c r="D32" s="150">
        <f>AVERAGE(D3:D30)</f>
        <v>17.498302620135696</v>
      </c>
      <c r="E32" s="150">
        <f>AVERAGE(E3:E30)</f>
        <v>70.664401799403251</v>
      </c>
      <c r="F32" s="150">
        <f>AVERAGE(F3:F30)</f>
        <v>55.039023493318197</v>
      </c>
      <c r="K32" s="150">
        <f>AVERAGE(K3:K30)</f>
        <v>33.946775795651462</v>
      </c>
      <c r="W32" s="62"/>
    </row>
    <row r="33" spans="1:23" x14ac:dyDescent="0.25">
      <c r="B33" s="126"/>
      <c r="C33" s="151"/>
      <c r="D33" s="151"/>
      <c r="E33" s="151"/>
      <c r="F33" s="151"/>
      <c r="W33" s="62"/>
    </row>
    <row r="34" spans="1:23" x14ac:dyDescent="0.25">
      <c r="B34" s="126"/>
      <c r="C34" s="151"/>
      <c r="D34" s="151"/>
      <c r="E34" s="151"/>
      <c r="F34" s="151"/>
      <c r="W34" s="62"/>
    </row>
    <row r="35" spans="1:23" x14ac:dyDescent="0.25">
      <c r="B35" s="126"/>
      <c r="C35" s="151"/>
      <c r="D35" s="151"/>
      <c r="E35" s="151"/>
      <c r="F35" s="151"/>
      <c r="W35" s="62"/>
    </row>
    <row r="36" spans="1:23" x14ac:dyDescent="0.25">
      <c r="B36" s="126"/>
      <c r="C36" s="151"/>
      <c r="D36" s="151"/>
      <c r="E36" s="151"/>
      <c r="F36" s="151"/>
      <c r="W36" s="62"/>
    </row>
    <row r="37" spans="1:23" x14ac:dyDescent="0.25">
      <c r="B37" s="126"/>
      <c r="C37" s="151"/>
      <c r="D37" s="151"/>
      <c r="E37" s="151"/>
      <c r="F37" s="151"/>
      <c r="W37" s="62"/>
    </row>
    <row r="38" spans="1:23" x14ac:dyDescent="0.25">
      <c r="B38" s="126"/>
      <c r="C38" s="151"/>
      <c r="D38" s="151"/>
      <c r="E38" s="151"/>
      <c r="F38" s="151"/>
      <c r="W38" s="62"/>
    </row>
    <row r="39" spans="1:23" x14ac:dyDescent="0.25">
      <c r="B39" s="126"/>
      <c r="C39" s="151"/>
      <c r="D39" s="151"/>
      <c r="E39" s="151"/>
      <c r="F39" s="151"/>
      <c r="W39" s="62"/>
    </row>
    <row r="40" spans="1:23" ht="15.75" thickBot="1" x14ac:dyDescent="0.3">
      <c r="B40" s="126"/>
      <c r="C40" s="151"/>
      <c r="D40" s="151"/>
      <c r="E40" s="151"/>
      <c r="F40" s="151"/>
      <c r="W40" s="62"/>
    </row>
    <row r="41" spans="1:23" ht="49.9" customHeight="1" thickBot="1" x14ac:dyDescent="0.3">
      <c r="A41" s="191" t="s">
        <v>113</v>
      </c>
      <c r="B41" s="197"/>
      <c r="C41" s="198" t="s">
        <v>103</v>
      </c>
      <c r="D41" s="198"/>
      <c r="E41" s="198"/>
      <c r="F41" s="199"/>
      <c r="G41" s="200" t="s">
        <v>56</v>
      </c>
      <c r="H41" s="200"/>
      <c r="I41" s="200"/>
      <c r="J41" s="200"/>
      <c r="K41" s="191" t="s">
        <v>79</v>
      </c>
      <c r="L41" s="192"/>
      <c r="M41" s="195"/>
      <c r="N41" s="195"/>
      <c r="O41" s="195"/>
      <c r="P41" s="196"/>
      <c r="R41" s="194"/>
      <c r="S41" s="195"/>
      <c r="T41" s="195"/>
      <c r="U41" s="196"/>
      <c r="W41" s="152" t="s">
        <v>114</v>
      </c>
    </row>
    <row r="42" spans="1:23" ht="15.75" thickBot="1" x14ac:dyDescent="0.3">
      <c r="A42" s="135" t="s">
        <v>47</v>
      </c>
      <c r="B42" s="165" t="s">
        <v>26</v>
      </c>
      <c r="C42" s="165" t="s">
        <v>107</v>
      </c>
      <c r="D42" s="165" t="s">
        <v>108</v>
      </c>
      <c r="E42" s="165" t="s">
        <v>109</v>
      </c>
      <c r="F42" s="166" t="s">
        <v>110</v>
      </c>
      <c r="G42" s="109" t="s">
        <v>107</v>
      </c>
      <c r="H42" s="109" t="s">
        <v>108</v>
      </c>
      <c r="I42" s="109" t="s">
        <v>109</v>
      </c>
      <c r="J42" s="109" t="s">
        <v>110</v>
      </c>
      <c r="K42" s="136" t="s">
        <v>62</v>
      </c>
      <c r="L42" s="137" t="s">
        <v>57</v>
      </c>
      <c r="M42" s="138"/>
      <c r="N42" s="138"/>
      <c r="O42" s="138"/>
      <c r="P42" s="138"/>
      <c r="Q42" s="139"/>
      <c r="R42" s="138"/>
      <c r="S42" s="138"/>
      <c r="T42" s="138"/>
      <c r="U42" s="138"/>
      <c r="W42" s="153" t="s">
        <v>75</v>
      </c>
    </row>
    <row r="43" spans="1:23" x14ac:dyDescent="0.25">
      <c r="A43" s="124">
        <v>1</v>
      </c>
      <c r="B43" s="125" t="s">
        <v>27</v>
      </c>
      <c r="C43" s="140">
        <f>'1. EMPLOYMENT'!K43</f>
        <v>24.85</v>
      </c>
      <c r="D43" s="140">
        <f>'2. PARTICIPATION'!K43</f>
        <v>21.588410364145663</v>
      </c>
      <c r="E43" s="140">
        <f>'3. INDEP_LIVING'!T43</f>
        <v>74.937544852638567</v>
      </c>
      <c r="F43" s="141">
        <f>'4. CAPACITY'!P43</f>
        <v>60.510844071913112</v>
      </c>
      <c r="G43" s="59">
        <v>35</v>
      </c>
      <c r="H43" s="59">
        <v>35</v>
      </c>
      <c r="I43" s="59">
        <v>10</v>
      </c>
      <c r="J43" s="59">
        <v>20</v>
      </c>
      <c r="K43" s="142">
        <f t="shared" ref="K43:K70" si="5">((C43*G$43)+(D43*H$43)+(E43*I$43)+(F43*J$43))/100</f>
        <v>35.849366927097464</v>
      </c>
      <c r="L43" s="143">
        <f t="shared" ref="L43:L70" si="6">RANK(K43,K$43:K$70)</f>
        <v>15</v>
      </c>
      <c r="M43" s="144"/>
      <c r="N43" s="144"/>
      <c r="O43" s="144"/>
      <c r="P43" s="144"/>
      <c r="Q43" s="144"/>
      <c r="R43" s="144"/>
      <c r="S43" s="144"/>
      <c r="T43" s="144"/>
      <c r="U43" s="144"/>
      <c r="W43" s="154">
        <f t="shared" ref="W43:W70" si="7">K83-K43</f>
        <v>-3.9060448129503058</v>
      </c>
    </row>
    <row r="44" spans="1:23" x14ac:dyDescent="0.25">
      <c r="A44" s="129">
        <v>2</v>
      </c>
      <c r="B44" s="130" t="s">
        <v>17</v>
      </c>
      <c r="C44" s="140">
        <f>'1. EMPLOYMENT'!K44</f>
        <v>28.4</v>
      </c>
      <c r="D44" s="140">
        <f>'2. PARTICIPATION'!K44</f>
        <v>12.124895800312306</v>
      </c>
      <c r="E44" s="140">
        <f>'3. INDEP_LIVING'!T44</f>
        <v>67.423296001275176</v>
      </c>
      <c r="F44" s="141">
        <f>'4. CAPACITY'!P44</f>
        <v>53.322957264071647</v>
      </c>
      <c r="G44" s="59"/>
      <c r="H44" s="59"/>
      <c r="I44" s="59" t="s">
        <v>63</v>
      </c>
      <c r="J44" s="59">
        <v>100</v>
      </c>
      <c r="K44" s="142">
        <f t="shared" si="5"/>
        <v>31.590634583051155</v>
      </c>
      <c r="L44" s="145">
        <f t="shared" si="6"/>
        <v>23</v>
      </c>
      <c r="M44" s="144"/>
      <c r="N44" s="144"/>
      <c r="O44" s="144"/>
      <c r="P44" s="144"/>
      <c r="Q44" s="144"/>
      <c r="R44" s="144"/>
      <c r="S44" s="144"/>
      <c r="T44" s="144"/>
      <c r="U44" s="144"/>
      <c r="W44" s="155">
        <f t="shared" si="7"/>
        <v>-2.9492781686267868</v>
      </c>
    </row>
    <row r="45" spans="1:23" x14ac:dyDescent="0.25">
      <c r="A45" s="129">
        <v>3</v>
      </c>
      <c r="B45" s="130" t="s">
        <v>18</v>
      </c>
      <c r="C45" s="140">
        <f>'1. EMPLOYMENT'!K45</f>
        <v>34.524999999999999</v>
      </c>
      <c r="D45" s="140">
        <f>'2. PARTICIPATION'!K45</f>
        <v>20.790578433686065</v>
      </c>
      <c r="E45" s="140">
        <f>'3. INDEP_LIVING'!T45</f>
        <v>72.268735144641397</v>
      </c>
      <c r="F45" s="141">
        <f>'4. CAPACITY'!P45</f>
        <v>54.702607773979906</v>
      </c>
      <c r="G45" s="71"/>
      <c r="H45" s="71"/>
      <c r="I45" s="71"/>
      <c r="J45" s="71"/>
      <c r="K45" s="142">
        <f t="shared" si="5"/>
        <v>37.527847521050241</v>
      </c>
      <c r="L45" s="145">
        <f t="shared" si="6"/>
        <v>10</v>
      </c>
      <c r="M45" s="144"/>
      <c r="N45" s="144"/>
      <c r="O45" s="144"/>
      <c r="P45" s="144"/>
      <c r="Q45" s="144"/>
      <c r="R45" s="144"/>
      <c r="S45" s="144"/>
      <c r="T45" s="144"/>
      <c r="U45" s="144"/>
      <c r="W45" s="155">
        <f t="shared" si="7"/>
        <v>-5.5767485925940612</v>
      </c>
    </row>
    <row r="46" spans="1:23" x14ac:dyDescent="0.25">
      <c r="A46" s="129">
        <v>4</v>
      </c>
      <c r="B46" s="130" t="s">
        <v>19</v>
      </c>
      <c r="C46" s="140">
        <f>'1. EMPLOYMENT'!K46</f>
        <v>40.424999999999997</v>
      </c>
      <c r="D46" s="140">
        <f>'2. PARTICIPATION'!K46</f>
        <v>20.867937928275445</v>
      </c>
      <c r="E46" s="140">
        <f>'3. INDEP_LIVING'!T46</f>
        <v>78.998537414389958</v>
      </c>
      <c r="F46" s="141">
        <f>'4. CAPACITY'!P46</f>
        <v>64.774063023187423</v>
      </c>
      <c r="G46" s="71"/>
      <c r="H46" s="71"/>
      <c r="I46" s="71"/>
      <c r="J46" s="71"/>
      <c r="K46" s="142">
        <f t="shared" si="5"/>
        <v>42.307194620972886</v>
      </c>
      <c r="L46" s="145">
        <f t="shared" si="6"/>
        <v>3</v>
      </c>
      <c r="M46" s="144"/>
      <c r="N46" s="144"/>
      <c r="O46" s="144"/>
      <c r="P46" s="144"/>
      <c r="Q46" s="144"/>
      <c r="R46" s="144"/>
      <c r="S46" s="144"/>
      <c r="T46" s="144"/>
      <c r="U46" s="144"/>
      <c r="W46" s="155">
        <f t="shared" si="7"/>
        <v>-3.9044934495369148</v>
      </c>
    </row>
    <row r="47" spans="1:23" x14ac:dyDescent="0.25">
      <c r="A47" s="129">
        <v>5</v>
      </c>
      <c r="B47" s="130" t="s">
        <v>16</v>
      </c>
      <c r="C47" s="140">
        <f>'1. EMPLOYMENT'!K47</f>
        <v>39.299999999999997</v>
      </c>
      <c r="D47" s="140">
        <f>'2. PARTICIPATION'!K47</f>
        <v>14.387077603569837</v>
      </c>
      <c r="E47" s="140">
        <f>'3. INDEP_LIVING'!T47</f>
        <v>75.997633876060789</v>
      </c>
      <c r="F47" s="141">
        <f>'4. CAPACITY'!P47</f>
        <v>56.587602620414671</v>
      </c>
      <c r="G47" s="71"/>
      <c r="H47" s="71"/>
      <c r="I47" s="71"/>
      <c r="J47" s="71"/>
      <c r="K47" s="142">
        <f t="shared" si="5"/>
        <v>37.707761072938453</v>
      </c>
      <c r="L47" s="145">
        <f t="shared" si="6"/>
        <v>9</v>
      </c>
      <c r="M47" s="144"/>
      <c r="N47" s="144"/>
      <c r="O47" s="144"/>
      <c r="P47" s="144"/>
      <c r="Q47" s="144"/>
      <c r="R47" s="144"/>
      <c r="S47" s="144"/>
      <c r="T47" s="144"/>
      <c r="U47" s="144"/>
      <c r="W47" s="155">
        <f t="shared" si="7"/>
        <v>-4.1542431935015429</v>
      </c>
    </row>
    <row r="48" spans="1:23" x14ac:dyDescent="0.25">
      <c r="A48" s="129">
        <v>6</v>
      </c>
      <c r="B48" s="130" t="s">
        <v>20</v>
      </c>
      <c r="C48" s="140">
        <f>'1. EMPLOYMENT'!K48</f>
        <v>39.424999999999997</v>
      </c>
      <c r="D48" s="140">
        <f>'2. PARTICIPATION'!K48</f>
        <v>11.72883106804262</v>
      </c>
      <c r="E48" s="140">
        <f>'3. INDEP_LIVING'!T48</f>
        <v>69.175992750012909</v>
      </c>
      <c r="F48" s="141">
        <f>'4. CAPACITY'!P48</f>
        <v>44.802926779924562</v>
      </c>
      <c r="G48" s="71"/>
      <c r="H48" s="71"/>
      <c r="I48" s="71"/>
      <c r="J48" s="71"/>
      <c r="K48" s="142">
        <f t="shared" si="5"/>
        <v>33.782025504801119</v>
      </c>
      <c r="L48" s="145">
        <f t="shared" si="6"/>
        <v>19</v>
      </c>
      <c r="M48" s="144"/>
      <c r="N48" s="144"/>
      <c r="O48" s="144"/>
      <c r="P48" s="144"/>
      <c r="Q48" s="144"/>
      <c r="R48" s="144"/>
      <c r="S48" s="144"/>
      <c r="T48" s="144"/>
      <c r="U48" s="144"/>
      <c r="W48" s="155">
        <f t="shared" si="7"/>
        <v>1.7214281473616424</v>
      </c>
    </row>
    <row r="49" spans="1:23" x14ac:dyDescent="0.25">
      <c r="A49" s="129">
        <v>7</v>
      </c>
      <c r="B49" s="130" t="s">
        <v>21</v>
      </c>
      <c r="C49" s="140">
        <f>'1. EMPLOYMENT'!K49</f>
        <v>36.700000000000003</v>
      </c>
      <c r="D49" s="140">
        <f>'2. PARTICIPATION'!K49</f>
        <v>21.995745928656202</v>
      </c>
      <c r="E49" s="140">
        <f>'3. INDEP_LIVING'!T49</f>
        <v>74.88856422983045</v>
      </c>
      <c r="F49" s="141">
        <f>'4. CAPACITY'!P49</f>
        <v>60.19023934206384</v>
      </c>
      <c r="G49" s="71"/>
      <c r="H49" s="71"/>
      <c r="I49" s="71"/>
      <c r="J49" s="71"/>
      <c r="K49" s="142">
        <f t="shared" si="5"/>
        <v>40.070415366425486</v>
      </c>
      <c r="L49" s="145">
        <f t="shared" si="6"/>
        <v>5</v>
      </c>
      <c r="M49" s="144" t="s">
        <v>104</v>
      </c>
      <c r="N49" s="144"/>
      <c r="O49" s="144"/>
      <c r="P49" s="144"/>
      <c r="Q49" s="144"/>
      <c r="R49" s="144" t="s">
        <v>105</v>
      </c>
      <c r="S49" s="144"/>
      <c r="T49" s="144"/>
      <c r="U49" s="144"/>
      <c r="W49" s="155">
        <f t="shared" si="7"/>
        <v>-2.9155345988450847</v>
      </c>
    </row>
    <row r="50" spans="1:23" x14ac:dyDescent="0.25">
      <c r="A50" s="129">
        <v>8</v>
      </c>
      <c r="B50" s="130" t="s">
        <v>22</v>
      </c>
      <c r="C50" s="140">
        <f>'1. EMPLOYMENT'!K50</f>
        <v>27.3</v>
      </c>
      <c r="D50" s="140">
        <f>'2. PARTICIPATION'!K50</f>
        <v>11.522024726685743</v>
      </c>
      <c r="E50" s="140">
        <f>'3. INDEP_LIVING'!T50</f>
        <v>66.388354068352456</v>
      </c>
      <c r="F50" s="141">
        <f>'4. CAPACITY'!P50</f>
        <v>48.24888217553444</v>
      </c>
      <c r="G50" s="71"/>
      <c r="H50" s="71"/>
      <c r="I50" s="71"/>
      <c r="J50" s="71"/>
      <c r="K50" s="142">
        <f t="shared" si="5"/>
        <v>29.87632049628214</v>
      </c>
      <c r="L50" s="145">
        <f t="shared" si="6"/>
        <v>27</v>
      </c>
      <c r="M50" s="144" t="s">
        <v>107</v>
      </c>
      <c r="N50" s="144" t="s">
        <v>108</v>
      </c>
      <c r="O50" s="144" t="s">
        <v>109</v>
      </c>
      <c r="P50" s="144" t="s">
        <v>110</v>
      </c>
      <c r="Q50" s="144" t="s">
        <v>112</v>
      </c>
      <c r="R50" s="144" t="s">
        <v>107</v>
      </c>
      <c r="S50" s="144" t="s">
        <v>108</v>
      </c>
      <c r="T50" s="144" t="s">
        <v>109</v>
      </c>
      <c r="U50" s="144" t="s">
        <v>110</v>
      </c>
      <c r="W50" s="155">
        <f t="shared" si="7"/>
        <v>-4.1260298547490031</v>
      </c>
    </row>
    <row r="51" spans="1:23" x14ac:dyDescent="0.25">
      <c r="A51" s="129">
        <v>9</v>
      </c>
      <c r="B51" s="130" t="s">
        <v>23</v>
      </c>
      <c r="C51" s="140">
        <f>'1. EMPLOYMENT'!K51</f>
        <v>27.675000000000001</v>
      </c>
      <c r="D51" s="140">
        <f>'2. PARTICIPATION'!K51</f>
        <v>16.588814086426893</v>
      </c>
      <c r="E51" s="140">
        <f>'3. INDEP_LIVING'!T51</f>
        <v>71.564428620601319</v>
      </c>
      <c r="F51" s="141">
        <f>'4. CAPACITY'!P51</f>
        <v>57.832244147370695</v>
      </c>
      <c r="G51" s="71"/>
      <c r="H51" s="71"/>
      <c r="I51" s="71"/>
      <c r="J51" s="71"/>
      <c r="K51" s="142">
        <f t="shared" si="5"/>
        <v>34.215226621783685</v>
      </c>
      <c r="L51" s="145">
        <f t="shared" si="6"/>
        <v>18</v>
      </c>
      <c r="M51" s="144">
        <f t="shared" ref="M51:P70" si="8">+C43*G$43</f>
        <v>869.75</v>
      </c>
      <c r="N51" s="144">
        <f t="shared" si="8"/>
        <v>755.59436274509824</v>
      </c>
      <c r="O51" s="144">
        <f t="shared" si="8"/>
        <v>749.37544852638564</v>
      </c>
      <c r="P51" s="144">
        <f t="shared" si="8"/>
        <v>1210.2168814382621</v>
      </c>
      <c r="Q51" s="144">
        <f>SUM(M51:P51)</f>
        <v>3584.9366927097462</v>
      </c>
      <c r="R51" s="144">
        <f>M51/$Q51*100</f>
        <v>24.261237353750367</v>
      </c>
      <c r="S51" s="144">
        <f>N51/$Q51*100</f>
        <v>21.076923458136918</v>
      </c>
      <c r="T51" s="144">
        <f t="shared" ref="T51:U78" si="9">O51/$Q51*100</f>
        <v>20.903449984215904</v>
      </c>
      <c r="U51" s="144">
        <f t="shared" si="9"/>
        <v>33.758389203896805</v>
      </c>
      <c r="W51" s="155">
        <f t="shared" si="7"/>
        <v>-2.8151566037382132</v>
      </c>
    </row>
    <row r="52" spans="1:23" x14ac:dyDescent="0.25">
      <c r="A52" s="129">
        <v>10</v>
      </c>
      <c r="B52" s="130" t="s">
        <v>24</v>
      </c>
      <c r="C52" s="140">
        <f>'1. EMPLOYMENT'!K52</f>
        <v>26.1</v>
      </c>
      <c r="D52" s="140">
        <f>'2. PARTICIPATION'!K52</f>
        <v>23.36876281580977</v>
      </c>
      <c r="E52" s="140">
        <f>'3. INDEP_LIVING'!T52</f>
        <v>77.708031030300091</v>
      </c>
      <c r="F52" s="141">
        <f>'4. CAPACITY'!P52</f>
        <v>58.437248530310868</v>
      </c>
      <c r="G52" s="146"/>
      <c r="H52" s="146"/>
      <c r="I52" s="146"/>
      <c r="J52" s="146"/>
      <c r="K52" s="142">
        <f t="shared" si="5"/>
        <v>36.772319794625602</v>
      </c>
      <c r="L52" s="145">
        <f t="shared" si="6"/>
        <v>13</v>
      </c>
      <c r="M52" s="144">
        <f t="shared" si="8"/>
        <v>994</v>
      </c>
      <c r="N52" s="144">
        <f t="shared" si="8"/>
        <v>424.3713530109307</v>
      </c>
      <c r="O52" s="144">
        <f t="shared" si="8"/>
        <v>674.23296001275173</v>
      </c>
      <c r="P52" s="144">
        <f t="shared" si="8"/>
        <v>1066.4591452814329</v>
      </c>
      <c r="Q52" s="144">
        <f t="shared" ref="Q52:Q78" si="10">SUM(M52:P52)</f>
        <v>3159.0634583051155</v>
      </c>
      <c r="R52" s="144">
        <f t="shared" ref="R52:S78" si="11">M52/$Q52*100</f>
        <v>31.465021615402932</v>
      </c>
      <c r="S52" s="144">
        <f t="shared" si="11"/>
        <v>13.433454522582217</v>
      </c>
      <c r="T52" s="144">
        <f t="shared" si="9"/>
        <v>21.342811529797117</v>
      </c>
      <c r="U52" s="144">
        <f t="shared" si="9"/>
        <v>33.758712332217726</v>
      </c>
      <c r="W52" s="155">
        <f t="shared" si="7"/>
        <v>-1.9044322553097146</v>
      </c>
    </row>
    <row r="53" spans="1:23" x14ac:dyDescent="0.25">
      <c r="A53" s="129">
        <v>11</v>
      </c>
      <c r="B53" s="130" t="s">
        <v>54</v>
      </c>
      <c r="C53" s="140">
        <f>'1. EMPLOYMENT'!K53</f>
        <v>28.125</v>
      </c>
      <c r="D53" s="140">
        <f>'2. PARTICIPATION'!K53</f>
        <v>19.358633847074668</v>
      </c>
      <c r="E53" s="140">
        <f>'3. INDEP_LIVING'!T53</f>
        <v>70.19868918117146</v>
      </c>
      <c r="F53" s="141">
        <f>'4. CAPACITY'!P53</f>
        <v>54.15296820389225</v>
      </c>
      <c r="G53" s="146"/>
      <c r="H53" s="146"/>
      <c r="I53" s="146"/>
      <c r="J53" s="146"/>
      <c r="K53" s="142">
        <f t="shared" si="5"/>
        <v>34.469734405371725</v>
      </c>
      <c r="L53" s="145">
        <f t="shared" si="6"/>
        <v>17</v>
      </c>
      <c r="M53" s="144">
        <f t="shared" si="8"/>
        <v>1208.375</v>
      </c>
      <c r="N53" s="144">
        <f t="shared" si="8"/>
        <v>727.67024517901223</v>
      </c>
      <c r="O53" s="144">
        <f t="shared" si="8"/>
        <v>722.68735144641391</v>
      </c>
      <c r="P53" s="144">
        <f t="shared" si="8"/>
        <v>1094.0521554795982</v>
      </c>
      <c r="Q53" s="144">
        <f t="shared" si="10"/>
        <v>3752.7847521050244</v>
      </c>
      <c r="R53" s="144">
        <f t="shared" si="11"/>
        <v>32.199422024463146</v>
      </c>
      <c r="S53" s="144">
        <f t="shared" si="11"/>
        <v>19.390140742040828</v>
      </c>
      <c r="T53" s="144">
        <f t="shared" si="9"/>
        <v>19.257362177274935</v>
      </c>
      <c r="U53" s="144">
        <f t="shared" si="9"/>
        <v>29.153075056221091</v>
      </c>
      <c r="W53" s="155">
        <f t="shared" si="7"/>
        <v>-5.2108003281449058</v>
      </c>
    </row>
    <row r="54" spans="1:23" x14ac:dyDescent="0.25">
      <c r="A54" s="129">
        <v>12</v>
      </c>
      <c r="B54" s="130" t="s">
        <v>25</v>
      </c>
      <c r="C54" s="140">
        <f>'1. EMPLOYMENT'!K54</f>
        <v>29.75</v>
      </c>
      <c r="D54" s="140">
        <f>'2. PARTICIPATION'!K54</f>
        <v>23.577538758955228</v>
      </c>
      <c r="E54" s="140">
        <f>'3. INDEP_LIVING'!T54</f>
        <v>70.553116282396644</v>
      </c>
      <c r="F54" s="141">
        <f>'4. CAPACITY'!P54</f>
        <v>55.340687777498395</v>
      </c>
      <c r="G54" s="146"/>
      <c r="H54" s="146"/>
      <c r="I54" s="146"/>
      <c r="J54" s="146"/>
      <c r="K54" s="142">
        <f t="shared" si="5"/>
        <v>36.788087749373673</v>
      </c>
      <c r="L54" s="145">
        <f t="shared" si="6"/>
        <v>12</v>
      </c>
      <c r="M54" s="144">
        <f t="shared" ref="M54:P61" si="12">+C45*G$43</f>
        <v>1208.375</v>
      </c>
      <c r="N54" s="144">
        <f t="shared" si="12"/>
        <v>727.67024517901223</v>
      </c>
      <c r="O54" s="144">
        <f t="shared" si="12"/>
        <v>722.68735144641391</v>
      </c>
      <c r="P54" s="144">
        <f t="shared" si="12"/>
        <v>1094.0521554795982</v>
      </c>
      <c r="Q54" s="144">
        <f t="shared" si="10"/>
        <v>3752.7847521050244</v>
      </c>
      <c r="R54" s="144">
        <f t="shared" si="11"/>
        <v>32.199422024463146</v>
      </c>
      <c r="S54" s="144">
        <f t="shared" si="11"/>
        <v>19.390140742040828</v>
      </c>
      <c r="T54" s="144">
        <f t="shared" si="9"/>
        <v>19.257362177274935</v>
      </c>
      <c r="U54" s="144">
        <f t="shared" si="9"/>
        <v>29.153075056221091</v>
      </c>
      <c r="W54" s="155">
        <f t="shared" si="7"/>
        <v>-5.1038962652758357</v>
      </c>
    </row>
    <row r="55" spans="1:23" x14ac:dyDescent="0.25">
      <c r="A55" s="129">
        <v>13</v>
      </c>
      <c r="B55" s="130" t="s">
        <v>0</v>
      </c>
      <c r="C55" s="140">
        <f>'1. EMPLOYMENT'!K55</f>
        <v>40.625</v>
      </c>
      <c r="D55" s="140">
        <f>'2. PARTICIPATION'!K55</f>
        <v>17.13265484113353</v>
      </c>
      <c r="E55" s="140">
        <f>'3. INDEP_LIVING'!T55</f>
        <v>69.508526586686926</v>
      </c>
      <c r="F55" s="141">
        <f>'4. CAPACITY'!P55</f>
        <v>53.786555759596766</v>
      </c>
      <c r="G55" s="146"/>
      <c r="H55" s="146"/>
      <c r="I55" s="146"/>
      <c r="J55" s="146"/>
      <c r="K55" s="142">
        <f t="shared" si="5"/>
        <v>37.92334300498478</v>
      </c>
      <c r="L55" s="145">
        <f t="shared" si="6"/>
        <v>8</v>
      </c>
      <c r="M55" s="144">
        <f t="shared" si="12"/>
        <v>1414.875</v>
      </c>
      <c r="N55" s="144">
        <f t="shared" si="12"/>
        <v>730.37782748964059</v>
      </c>
      <c r="O55" s="144">
        <f t="shared" si="12"/>
        <v>789.98537414389955</v>
      </c>
      <c r="P55" s="144">
        <f t="shared" si="12"/>
        <v>1295.4812604637484</v>
      </c>
      <c r="Q55" s="144">
        <f t="shared" si="10"/>
        <v>4230.7194620972887</v>
      </c>
      <c r="R55" s="144">
        <f t="shared" si="11"/>
        <v>33.442893405619614</v>
      </c>
      <c r="S55" s="144">
        <f t="shared" si="11"/>
        <v>17.263679003844214</v>
      </c>
      <c r="T55" s="144">
        <f t="shared" si="9"/>
        <v>18.672601225898376</v>
      </c>
      <c r="U55" s="144">
        <f t="shared" si="9"/>
        <v>30.620826364637782</v>
      </c>
      <c r="W55" s="155">
        <f t="shared" si="7"/>
        <v>-7.3435567409842264</v>
      </c>
    </row>
    <row r="56" spans="1:23" x14ac:dyDescent="0.25">
      <c r="A56" s="129">
        <v>14</v>
      </c>
      <c r="B56" s="130" t="s">
        <v>1</v>
      </c>
      <c r="C56" s="140">
        <f>'1. EMPLOYMENT'!K56</f>
        <v>33.424999999999997</v>
      </c>
      <c r="D56" s="140">
        <f>'2. PARTICIPATION'!K56</f>
        <v>9.6881900195571262</v>
      </c>
      <c r="E56" s="140">
        <f>'3. INDEP_LIVING'!T56</f>
        <v>61.281147670922152</v>
      </c>
      <c r="F56" s="141">
        <f>'4. CAPACITY'!P56</f>
        <v>49.170582352044484</v>
      </c>
      <c r="G56" s="146"/>
      <c r="H56" s="146"/>
      <c r="I56" s="146"/>
      <c r="J56" s="146"/>
      <c r="K56" s="142">
        <f t="shared" si="5"/>
        <v>31.051847744346105</v>
      </c>
      <c r="L56" s="145">
        <f t="shared" si="6"/>
        <v>24</v>
      </c>
      <c r="M56" s="144">
        <f t="shared" si="12"/>
        <v>1375.5</v>
      </c>
      <c r="N56" s="144">
        <f t="shared" si="12"/>
        <v>503.54771612494432</v>
      </c>
      <c r="O56" s="144">
        <f t="shared" si="12"/>
        <v>759.97633876060786</v>
      </c>
      <c r="P56" s="144">
        <f t="shared" si="12"/>
        <v>1131.7520524082934</v>
      </c>
      <c r="Q56" s="144">
        <f t="shared" si="10"/>
        <v>3770.7761072938456</v>
      </c>
      <c r="R56" s="144">
        <f t="shared" si="11"/>
        <v>36.477901653703547</v>
      </c>
      <c r="S56" s="144">
        <f t="shared" si="11"/>
        <v>13.353954247003092</v>
      </c>
      <c r="T56" s="144">
        <f t="shared" si="9"/>
        <v>20.1543745143229</v>
      </c>
      <c r="U56" s="144">
        <f t="shared" si="9"/>
        <v>30.013769584970461</v>
      </c>
      <c r="W56" s="155">
        <f t="shared" si="7"/>
        <v>1.1215431724289076</v>
      </c>
    </row>
    <row r="57" spans="1:23" ht="14.65" customHeight="1" x14ac:dyDescent="0.25">
      <c r="A57" s="129">
        <v>15</v>
      </c>
      <c r="B57" s="130" t="s">
        <v>2</v>
      </c>
      <c r="C57" s="140">
        <f>'1. EMPLOYMENT'!K57</f>
        <v>33.807142857142857</v>
      </c>
      <c r="D57" s="140">
        <f>'2. PARTICIPATION'!K57</f>
        <v>15.362318840579713</v>
      </c>
      <c r="E57" s="140">
        <f>'3. INDEP_LIVING'!T57</f>
        <v>67.876373237059141</v>
      </c>
      <c r="F57" s="141">
        <f>'4. CAPACITY'!P57</f>
        <v>44.793407350778295</v>
      </c>
      <c r="G57" s="146"/>
      <c r="H57" s="146"/>
      <c r="I57" s="146"/>
      <c r="J57" s="146"/>
      <c r="K57" s="142">
        <f t="shared" si="5"/>
        <v>32.955630388064471</v>
      </c>
      <c r="L57" s="145">
        <f t="shared" si="6"/>
        <v>20</v>
      </c>
      <c r="M57" s="144">
        <f t="shared" si="12"/>
        <v>1379.875</v>
      </c>
      <c r="N57" s="144">
        <f t="shared" si="12"/>
        <v>410.50908738149172</v>
      </c>
      <c r="O57" s="144">
        <f t="shared" si="12"/>
        <v>691.75992750012915</v>
      </c>
      <c r="P57" s="144">
        <f t="shared" si="12"/>
        <v>896.05853559849129</v>
      </c>
      <c r="Q57" s="144">
        <f t="shared" si="10"/>
        <v>3378.2025504801122</v>
      </c>
      <c r="R57" s="144">
        <f t="shared" si="11"/>
        <v>40.846425854598074</v>
      </c>
      <c r="S57" s="144">
        <f t="shared" si="11"/>
        <v>12.151701422496112</v>
      </c>
      <c r="T57" s="144">
        <f t="shared" si="9"/>
        <v>20.477159588959985</v>
      </c>
      <c r="U57" s="144">
        <f t="shared" si="9"/>
        <v>26.524713133945827</v>
      </c>
      <c r="W57" s="155">
        <f t="shared" si="7"/>
        <v>-2.1896881024152499</v>
      </c>
    </row>
    <row r="58" spans="1:23" x14ac:dyDescent="0.25">
      <c r="A58" s="129">
        <v>16</v>
      </c>
      <c r="B58" s="130" t="s">
        <v>3</v>
      </c>
      <c r="C58" s="140">
        <f>'1. EMPLOYMENT'!K58</f>
        <v>25.914166666666667</v>
      </c>
      <c r="D58" s="140">
        <f>'2. PARTICIPATION'!K58</f>
        <v>26.140056517131757</v>
      </c>
      <c r="E58" s="140">
        <f>'3. INDEP_LIVING'!T58</f>
        <v>77.130526103564705</v>
      </c>
      <c r="F58" s="141">
        <f>'4. CAPACITY'!P58</f>
        <v>66.22737286101038</v>
      </c>
      <c r="G58" s="146"/>
      <c r="H58" s="146"/>
      <c r="I58" s="146"/>
      <c r="J58" s="146"/>
      <c r="K58" s="142">
        <f t="shared" si="5"/>
        <v>39.177505296887993</v>
      </c>
      <c r="L58" s="145">
        <f t="shared" si="6"/>
        <v>6</v>
      </c>
      <c r="M58" s="144">
        <f t="shared" si="12"/>
        <v>1284.5</v>
      </c>
      <c r="N58" s="144">
        <f t="shared" si="12"/>
        <v>769.85110750296712</v>
      </c>
      <c r="O58" s="144">
        <f t="shared" si="12"/>
        <v>748.88564229830445</v>
      </c>
      <c r="P58" s="144">
        <f t="shared" si="12"/>
        <v>1203.8047868412768</v>
      </c>
      <c r="Q58" s="144">
        <f t="shared" si="10"/>
        <v>4007.0415366425486</v>
      </c>
      <c r="R58" s="144">
        <f t="shared" si="11"/>
        <v>32.05606900387329</v>
      </c>
      <c r="S58" s="144">
        <f t="shared" si="11"/>
        <v>19.212456383669434</v>
      </c>
      <c r="T58" s="144">
        <f t="shared" si="9"/>
        <v>18.689240813954392</v>
      </c>
      <c r="U58" s="144">
        <f t="shared" si="9"/>
        <v>30.042233798502878</v>
      </c>
      <c r="W58" s="155">
        <f t="shared" si="7"/>
        <v>-6.785771453187678</v>
      </c>
    </row>
    <row r="59" spans="1:23" x14ac:dyDescent="0.25">
      <c r="A59" s="129">
        <v>17</v>
      </c>
      <c r="B59" s="130" t="s">
        <v>4</v>
      </c>
      <c r="C59" s="140">
        <f>'1. EMPLOYMENT'!K59</f>
        <v>22</v>
      </c>
      <c r="D59" s="140">
        <f>'2. PARTICIPATION'!K59</f>
        <v>15.305220369425905</v>
      </c>
      <c r="E59" s="140">
        <f>'3. INDEP_LIVING'!T59</f>
        <v>70.663218860641848</v>
      </c>
      <c r="F59" s="141">
        <f>'4. CAPACITY'!P59</f>
        <v>48.329677054091434</v>
      </c>
      <c r="G59" s="146"/>
      <c r="H59" s="146"/>
      <c r="I59" s="146"/>
      <c r="J59" s="146"/>
      <c r="K59" s="142">
        <f t="shared" si="5"/>
        <v>29.789084426181539</v>
      </c>
      <c r="L59" s="145">
        <f t="shared" si="6"/>
        <v>28</v>
      </c>
      <c r="M59" s="144">
        <f t="shared" si="12"/>
        <v>955.5</v>
      </c>
      <c r="N59" s="144">
        <f t="shared" si="12"/>
        <v>403.270865434001</v>
      </c>
      <c r="O59" s="144">
        <f t="shared" si="12"/>
        <v>663.88354068352453</v>
      </c>
      <c r="P59" s="144">
        <f t="shared" si="12"/>
        <v>964.97764351068884</v>
      </c>
      <c r="Q59" s="144">
        <f t="shared" si="10"/>
        <v>2987.6320496282142</v>
      </c>
      <c r="R59" s="144">
        <f t="shared" si="11"/>
        <v>31.981849977774335</v>
      </c>
      <c r="S59" s="144">
        <f t="shared" si="11"/>
        <v>13.49800975271318</v>
      </c>
      <c r="T59" s="144">
        <f t="shared" si="9"/>
        <v>22.221061016069207</v>
      </c>
      <c r="U59" s="144">
        <f t="shared" si="9"/>
        <v>32.299079253443281</v>
      </c>
      <c r="W59" s="155">
        <f t="shared" si="7"/>
        <v>-2.4356907990135959</v>
      </c>
    </row>
    <row r="60" spans="1:23" x14ac:dyDescent="0.25">
      <c r="A60" s="129">
        <v>18</v>
      </c>
      <c r="B60" s="130" t="s">
        <v>5</v>
      </c>
      <c r="C60" s="140">
        <f>'1. EMPLOYMENT'!K60</f>
        <v>30.8</v>
      </c>
      <c r="D60" s="140">
        <f>'2. PARTICIPATION'!K60</f>
        <v>17.984807960931661</v>
      </c>
      <c r="E60" s="140">
        <f>'3. INDEP_LIVING'!T60</f>
        <v>69.632546536819945</v>
      </c>
      <c r="F60" s="141">
        <f>'4. CAPACITY'!P60</f>
        <v>58.141618602702749</v>
      </c>
      <c r="G60" s="146"/>
      <c r="H60" s="146"/>
      <c r="I60" s="146"/>
      <c r="J60" s="146"/>
      <c r="K60" s="142">
        <f t="shared" si="5"/>
        <v>35.666261160548629</v>
      </c>
      <c r="L60" s="145">
        <f t="shared" si="6"/>
        <v>16</v>
      </c>
      <c r="M60" s="144">
        <f t="shared" si="12"/>
        <v>968.625</v>
      </c>
      <c r="N60" s="144">
        <f t="shared" si="12"/>
        <v>580.60849302494125</v>
      </c>
      <c r="O60" s="144">
        <f t="shared" si="12"/>
        <v>715.64428620601325</v>
      </c>
      <c r="P60" s="144">
        <f t="shared" si="12"/>
        <v>1156.6448829474139</v>
      </c>
      <c r="Q60" s="144">
        <f t="shared" si="10"/>
        <v>3421.5226621783686</v>
      </c>
      <c r="R60" s="144">
        <f t="shared" si="11"/>
        <v>28.309764266863251</v>
      </c>
      <c r="S60" s="144">
        <f t="shared" si="11"/>
        <v>16.969301400309515</v>
      </c>
      <c r="T60" s="144">
        <f t="shared" si="9"/>
        <v>20.915959263306082</v>
      </c>
      <c r="U60" s="144">
        <f t="shared" si="9"/>
        <v>33.804975069521149</v>
      </c>
      <c r="W60" s="155">
        <f t="shared" si="7"/>
        <v>-7.9199784772541939</v>
      </c>
    </row>
    <row r="61" spans="1:23" x14ac:dyDescent="0.25">
      <c r="A61" s="129">
        <v>19</v>
      </c>
      <c r="B61" s="130" t="s">
        <v>6</v>
      </c>
      <c r="C61" s="140">
        <f>'1. EMPLOYMENT'!K61</f>
        <v>40.325000000000003</v>
      </c>
      <c r="D61" s="140">
        <f>'2. PARTICIPATION'!K61</f>
        <v>23.362487231869252</v>
      </c>
      <c r="E61" s="140">
        <f>'3. INDEP_LIVING'!T61</f>
        <v>80.064663292341336</v>
      </c>
      <c r="F61" s="141">
        <f>'4. CAPACITY'!P61</f>
        <v>62.917202168195537</v>
      </c>
      <c r="G61" s="146"/>
      <c r="H61" s="146"/>
      <c r="I61" s="146"/>
      <c r="J61" s="146"/>
      <c r="K61" s="142">
        <f t="shared" si="5"/>
        <v>42.88052729402748</v>
      </c>
      <c r="L61" s="145">
        <f t="shared" si="6"/>
        <v>2</v>
      </c>
      <c r="M61" s="144">
        <f t="shared" si="12"/>
        <v>913.5</v>
      </c>
      <c r="N61" s="144">
        <f t="shared" si="12"/>
        <v>817.90669855334193</v>
      </c>
      <c r="O61" s="144">
        <f t="shared" si="12"/>
        <v>777.08031030300094</v>
      </c>
      <c r="P61" s="144">
        <f t="shared" si="12"/>
        <v>1168.7449706062173</v>
      </c>
      <c r="Q61" s="144">
        <f t="shared" si="10"/>
        <v>3677.23197946256</v>
      </c>
      <c r="R61" s="144">
        <f t="shared" si="11"/>
        <v>24.842055249761838</v>
      </c>
      <c r="S61" s="144">
        <f t="shared" si="11"/>
        <v>22.242455823330509</v>
      </c>
      <c r="T61" s="144">
        <f t="shared" si="9"/>
        <v>21.132207993485739</v>
      </c>
      <c r="U61" s="144">
        <f t="shared" si="9"/>
        <v>31.783280933421921</v>
      </c>
      <c r="W61" s="155">
        <f t="shared" si="7"/>
        <v>-6.0202962163211353</v>
      </c>
    </row>
    <row r="62" spans="1:23" x14ac:dyDescent="0.25">
      <c r="A62" s="129">
        <v>20</v>
      </c>
      <c r="B62" s="130" t="s">
        <v>7</v>
      </c>
      <c r="C62" s="140">
        <f>'1. EMPLOYMENT'!K62</f>
        <v>28.9</v>
      </c>
      <c r="D62" s="140">
        <f>'2. PARTICIPATION'!K62</f>
        <v>19.33154039917854</v>
      </c>
      <c r="E62" s="140">
        <f>'3. INDEP_LIVING'!T62</f>
        <v>75.665434539741739</v>
      </c>
      <c r="F62" s="141">
        <f>'4. CAPACITY'!P62</f>
        <v>60.101763507760694</v>
      </c>
      <c r="G62" s="146"/>
      <c r="H62" s="146"/>
      <c r="I62" s="146"/>
      <c r="J62" s="146"/>
      <c r="K62" s="142">
        <f t="shared" si="5"/>
        <v>36.467935295238796</v>
      </c>
      <c r="L62" s="145">
        <f t="shared" si="6"/>
        <v>14</v>
      </c>
      <c r="M62" s="144">
        <f t="shared" si="8"/>
        <v>1041.25</v>
      </c>
      <c r="N62" s="144">
        <f t="shared" si="8"/>
        <v>825.21385656343296</v>
      </c>
      <c r="O62" s="144">
        <f t="shared" si="8"/>
        <v>705.5311628239665</v>
      </c>
      <c r="P62" s="144">
        <f t="shared" si="8"/>
        <v>1106.8137555499679</v>
      </c>
      <c r="Q62" s="144">
        <f t="shared" si="10"/>
        <v>3678.8087749373672</v>
      </c>
      <c r="R62" s="144">
        <f t="shared" si="11"/>
        <v>28.303999030711445</v>
      </c>
      <c r="S62" s="144">
        <f t="shared" si="11"/>
        <v>22.431550728740515</v>
      </c>
      <c r="T62" s="144">
        <f t="shared" si="9"/>
        <v>19.178250514964002</v>
      </c>
      <c r="U62" s="144">
        <f t="shared" si="9"/>
        <v>30.086199725584045</v>
      </c>
      <c r="W62" s="155">
        <f t="shared" si="7"/>
        <v>-4.790041764650379</v>
      </c>
    </row>
    <row r="63" spans="1:23" x14ac:dyDescent="0.25">
      <c r="A63" s="129">
        <v>21</v>
      </c>
      <c r="B63" s="130" t="s">
        <v>8</v>
      </c>
      <c r="C63" s="140">
        <f>'1. EMPLOYMENT'!K63</f>
        <v>29.15</v>
      </c>
      <c r="D63" s="140">
        <f>'2. PARTICIPATION'!K63</f>
        <v>10.690229627193423</v>
      </c>
      <c r="E63" s="140">
        <f>'3. INDEP_LIVING'!T63</f>
        <v>66.968756007129386</v>
      </c>
      <c r="F63" s="141">
        <f>'4. CAPACITY'!P63</f>
        <v>47.194564278619033</v>
      </c>
      <c r="G63" s="146"/>
      <c r="H63" s="146"/>
      <c r="I63" s="146"/>
      <c r="J63" s="146"/>
      <c r="K63" s="142">
        <f t="shared" si="5"/>
        <v>30.079868825954446</v>
      </c>
      <c r="L63" s="145">
        <f t="shared" si="6"/>
        <v>26</v>
      </c>
      <c r="M63" s="144">
        <f t="shared" si="8"/>
        <v>1421.875</v>
      </c>
      <c r="N63" s="144">
        <f t="shared" si="8"/>
        <v>599.64291943967351</v>
      </c>
      <c r="O63" s="144">
        <f t="shared" si="8"/>
        <v>695.08526586686924</v>
      </c>
      <c r="P63" s="144">
        <f t="shared" si="8"/>
        <v>1075.7311151919353</v>
      </c>
      <c r="Q63" s="144">
        <f t="shared" si="10"/>
        <v>3792.3343004984781</v>
      </c>
      <c r="R63" s="144">
        <f t="shared" si="11"/>
        <v>37.493398190478715</v>
      </c>
      <c r="S63" s="144">
        <f t="shared" si="11"/>
        <v>15.811974154305286</v>
      </c>
      <c r="T63" s="144">
        <f t="shared" si="9"/>
        <v>18.32869179743739</v>
      </c>
      <c r="U63" s="144">
        <f t="shared" si="9"/>
        <v>28.365935857778606</v>
      </c>
      <c r="W63" s="155">
        <f t="shared" si="7"/>
        <v>-3.4460177235429263</v>
      </c>
    </row>
    <row r="64" spans="1:23" x14ac:dyDescent="0.25">
      <c r="A64" s="129">
        <v>22</v>
      </c>
      <c r="B64" s="130" t="s">
        <v>9</v>
      </c>
      <c r="C64" s="140">
        <f>'1. EMPLOYMENT'!K64</f>
        <v>38.9</v>
      </c>
      <c r="D64" s="140">
        <f>'2. PARTICIPATION'!K64</f>
        <v>14.033280915100338</v>
      </c>
      <c r="E64" s="140">
        <f>'3. INDEP_LIVING'!T64</f>
        <v>68.755739287296777</v>
      </c>
      <c r="F64" s="141">
        <f>'4. CAPACITY'!P64</f>
        <v>57.735500223395455</v>
      </c>
      <c r="G64" s="71"/>
      <c r="H64" s="71"/>
      <c r="I64" s="71"/>
      <c r="J64" s="71"/>
      <c r="K64" s="142">
        <f t="shared" si="5"/>
        <v>36.949322293693882</v>
      </c>
      <c r="L64" s="145">
        <f t="shared" si="6"/>
        <v>11</v>
      </c>
      <c r="M64" s="144">
        <f t="shared" si="8"/>
        <v>1169.875</v>
      </c>
      <c r="N64" s="144">
        <f t="shared" si="8"/>
        <v>339.08665068449943</v>
      </c>
      <c r="O64" s="144">
        <f t="shared" si="8"/>
        <v>612.81147670922155</v>
      </c>
      <c r="P64" s="144">
        <f t="shared" si="8"/>
        <v>983.41164704088965</v>
      </c>
      <c r="Q64" s="144">
        <f t="shared" si="10"/>
        <v>3105.1847744346105</v>
      </c>
      <c r="R64" s="144">
        <f t="shared" si="11"/>
        <v>37.674891672525668</v>
      </c>
      <c r="S64" s="144">
        <f t="shared" si="11"/>
        <v>10.920015242772148</v>
      </c>
      <c r="T64" s="144">
        <f t="shared" si="9"/>
        <v>19.735105033187654</v>
      </c>
      <c r="U64" s="144">
        <f t="shared" si="9"/>
        <v>31.66998805151453</v>
      </c>
      <c r="W64" s="155">
        <f t="shared" si="7"/>
        <v>-4.868934778404757</v>
      </c>
    </row>
    <row r="65" spans="1:23" x14ac:dyDescent="0.25">
      <c r="A65" s="129">
        <v>23</v>
      </c>
      <c r="B65" s="130" t="s">
        <v>10</v>
      </c>
      <c r="C65" s="140">
        <f>'1. EMPLOYMENT'!K65</f>
        <v>36.774999999999999</v>
      </c>
      <c r="D65" s="140">
        <f>'2. PARTICIPATION'!K65</f>
        <v>11.687676998112021</v>
      </c>
      <c r="E65" s="140">
        <f>'3. INDEP_LIVING'!T65</f>
        <v>63.696847382263542</v>
      </c>
      <c r="F65" s="141">
        <f>'4. CAPACITY'!P65</f>
        <v>43.129606523550223</v>
      </c>
      <c r="G65" s="71"/>
      <c r="H65" s="71"/>
      <c r="I65" s="71"/>
      <c r="J65" s="71"/>
      <c r="K65" s="142">
        <f t="shared" si="5"/>
        <v>31.957542992275606</v>
      </c>
      <c r="L65" s="145">
        <f t="shared" si="6"/>
        <v>21</v>
      </c>
      <c r="M65" s="144">
        <f t="shared" si="8"/>
        <v>1183.25</v>
      </c>
      <c r="N65" s="144">
        <f t="shared" si="8"/>
        <v>537.68115942028999</v>
      </c>
      <c r="O65" s="144">
        <f t="shared" si="8"/>
        <v>678.76373237059147</v>
      </c>
      <c r="P65" s="144">
        <f t="shared" si="8"/>
        <v>895.86814701556591</v>
      </c>
      <c r="Q65" s="144">
        <f t="shared" si="10"/>
        <v>3295.5630388064474</v>
      </c>
      <c r="R65" s="144">
        <f t="shared" si="11"/>
        <v>35.904335194526794</v>
      </c>
      <c r="S65" s="144">
        <f t="shared" si="11"/>
        <v>16.315304944523888</v>
      </c>
      <c r="T65" s="144">
        <f t="shared" si="9"/>
        <v>20.596290357001305</v>
      </c>
      <c r="U65" s="144">
        <f t="shared" si="9"/>
        <v>27.184069503948017</v>
      </c>
      <c r="W65" s="155">
        <f t="shared" si="7"/>
        <v>-3.9343047662118984</v>
      </c>
    </row>
    <row r="66" spans="1:23" x14ac:dyDescent="0.25">
      <c r="A66" s="129">
        <v>24</v>
      </c>
      <c r="B66" s="130" t="s">
        <v>11</v>
      </c>
      <c r="C66" s="140">
        <f>'1. EMPLOYMENT'!K66</f>
        <v>23.774999999999999</v>
      </c>
      <c r="D66" s="140">
        <f>'2. PARTICIPATION'!K66</f>
        <v>16.790979042219295</v>
      </c>
      <c r="E66" s="140">
        <f>'3. INDEP_LIVING'!T66</f>
        <v>75.6386196234225</v>
      </c>
      <c r="F66" s="141">
        <f>'4. CAPACITY'!P66</f>
        <v>50.8859723566732</v>
      </c>
      <c r="G66" s="71"/>
      <c r="H66" s="71"/>
      <c r="I66" s="71"/>
      <c r="J66" s="71"/>
      <c r="K66" s="142">
        <f t="shared" si="5"/>
        <v>31.939149098453644</v>
      </c>
      <c r="L66" s="145">
        <f t="shared" si="6"/>
        <v>22</v>
      </c>
      <c r="M66" s="144">
        <f t="shared" si="8"/>
        <v>906.99583333333328</v>
      </c>
      <c r="N66" s="144">
        <f t="shared" si="8"/>
        <v>914.90197809961148</v>
      </c>
      <c r="O66" s="144">
        <f t="shared" si="8"/>
        <v>771.30526103564705</v>
      </c>
      <c r="P66" s="144">
        <f t="shared" si="8"/>
        <v>1324.5474572202077</v>
      </c>
      <c r="Q66" s="144">
        <f t="shared" si="10"/>
        <v>3917.7505296887994</v>
      </c>
      <c r="R66" s="144">
        <f t="shared" si="11"/>
        <v>23.15093384481985</v>
      </c>
      <c r="S66" s="144">
        <f t="shared" si="11"/>
        <v>23.352737014939166</v>
      </c>
      <c r="T66" s="144">
        <f t="shared" si="9"/>
        <v>19.687452153746872</v>
      </c>
      <c r="U66" s="144">
        <f t="shared" si="9"/>
        <v>33.808876986494113</v>
      </c>
      <c r="W66" s="155">
        <f t="shared" si="7"/>
        <v>-3.7721321871353837</v>
      </c>
    </row>
    <row r="67" spans="1:23" x14ac:dyDescent="0.25">
      <c r="A67" s="129">
        <v>25</v>
      </c>
      <c r="B67" s="130" t="s">
        <v>12</v>
      </c>
      <c r="C67" s="140">
        <f>'1. EMPLOYMENT'!K67</f>
        <v>27.714473684210525</v>
      </c>
      <c r="D67" s="140">
        <f>'2. PARTICIPATION'!K67</f>
        <v>12.819385874987729</v>
      </c>
      <c r="E67" s="140">
        <f>'3. INDEP_LIVING'!T67</f>
        <v>66.989190260173416</v>
      </c>
      <c r="F67" s="141">
        <f>'4. CAPACITY'!P67</f>
        <v>47.838691761615159</v>
      </c>
      <c r="G67" s="71"/>
      <c r="H67" s="71"/>
      <c r="I67" s="71"/>
      <c r="J67" s="71"/>
      <c r="K67" s="142">
        <f t="shared" si="5"/>
        <v>30.45350822405976</v>
      </c>
      <c r="L67" s="145">
        <f t="shared" si="6"/>
        <v>25</v>
      </c>
      <c r="M67" s="144">
        <f t="shared" si="8"/>
        <v>770</v>
      </c>
      <c r="N67" s="144">
        <f t="shared" si="8"/>
        <v>535.68271292990664</v>
      </c>
      <c r="O67" s="144">
        <f t="shared" si="8"/>
        <v>706.63218860641848</v>
      </c>
      <c r="P67" s="144">
        <f t="shared" si="8"/>
        <v>966.59354108182868</v>
      </c>
      <c r="Q67" s="144">
        <f t="shared" si="10"/>
        <v>2978.9084426181539</v>
      </c>
      <c r="R67" s="144">
        <f t="shared" si="11"/>
        <v>25.848394297182537</v>
      </c>
      <c r="S67" s="144">
        <f t="shared" si="11"/>
        <v>17.982516859735934</v>
      </c>
      <c r="T67" s="144">
        <f t="shared" si="9"/>
        <v>23.721178485947743</v>
      </c>
      <c r="U67" s="144">
        <f t="shared" si="9"/>
        <v>32.447910357133786</v>
      </c>
      <c r="W67" s="155">
        <f t="shared" si="7"/>
        <v>-3.4750604233926872</v>
      </c>
    </row>
    <row r="68" spans="1:23" x14ac:dyDescent="0.25">
      <c r="A68" s="129">
        <v>26</v>
      </c>
      <c r="B68" s="130" t="s">
        <v>13</v>
      </c>
      <c r="C68" s="140">
        <f>'1. EMPLOYMENT'!K68</f>
        <v>34.5</v>
      </c>
      <c r="D68" s="140">
        <f>'2. PARTICIPATION'!K68</f>
        <v>18.469988995577452</v>
      </c>
      <c r="E68" s="140">
        <f>'3. INDEP_LIVING'!T68</f>
        <v>80.212850301513015</v>
      </c>
      <c r="F68" s="141">
        <f>'4. CAPACITY'!P68</f>
        <v>59.568052790401381</v>
      </c>
      <c r="G68" s="71"/>
      <c r="H68" s="71"/>
      <c r="I68" s="71"/>
      <c r="J68" s="71"/>
      <c r="K68" s="142">
        <f t="shared" si="5"/>
        <v>38.474391736683685</v>
      </c>
      <c r="L68" s="145">
        <f t="shared" si="6"/>
        <v>7</v>
      </c>
      <c r="M68" s="144">
        <f t="shared" si="8"/>
        <v>1078</v>
      </c>
      <c r="N68" s="144">
        <f t="shared" si="8"/>
        <v>629.46827863260819</v>
      </c>
      <c r="O68" s="144">
        <f t="shared" si="8"/>
        <v>696.3254653681995</v>
      </c>
      <c r="P68" s="144">
        <f t="shared" si="8"/>
        <v>1162.832372054055</v>
      </c>
      <c r="Q68" s="144">
        <f t="shared" si="10"/>
        <v>3566.6261160548629</v>
      </c>
      <c r="R68" s="144">
        <f t="shared" si="11"/>
        <v>30.224642699370001</v>
      </c>
      <c r="S68" s="144">
        <f t="shared" si="11"/>
        <v>17.648843981686515</v>
      </c>
      <c r="T68" s="144">
        <f t="shared" si="9"/>
        <v>19.523365856425205</v>
      </c>
      <c r="U68" s="144">
        <f t="shared" si="9"/>
        <v>32.603147462518272</v>
      </c>
      <c r="W68" s="155">
        <f t="shared" si="7"/>
        <v>1.0438598626434583</v>
      </c>
    </row>
    <row r="69" spans="1:23" x14ac:dyDescent="0.25">
      <c r="A69" s="129">
        <v>27</v>
      </c>
      <c r="B69" s="130" t="s">
        <v>14</v>
      </c>
      <c r="C69" s="140">
        <f>'1. EMPLOYMENT'!K69</f>
        <v>46.95</v>
      </c>
      <c r="D69" s="140">
        <f>'2. PARTICIPATION'!K69</f>
        <v>22.194266958298886</v>
      </c>
      <c r="E69" s="140">
        <f>'3. INDEP_LIVING'!T69</f>
        <v>79.28347130022226</v>
      </c>
      <c r="F69" s="141">
        <f>'4. CAPACITY'!P69</f>
        <v>68.479973559920097</v>
      </c>
      <c r="G69" s="71"/>
      <c r="H69" s="71"/>
      <c r="I69" s="71"/>
      <c r="J69" s="71"/>
      <c r="K69" s="142">
        <f t="shared" si="5"/>
        <v>45.824835277410855</v>
      </c>
      <c r="L69" s="145">
        <f t="shared" si="6"/>
        <v>1</v>
      </c>
      <c r="M69" s="144">
        <f t="shared" si="8"/>
        <v>1411.375</v>
      </c>
      <c r="N69" s="144">
        <f t="shared" si="8"/>
        <v>817.68705311542385</v>
      </c>
      <c r="O69" s="144">
        <f t="shared" si="8"/>
        <v>800.64663292341334</v>
      </c>
      <c r="P69" s="144">
        <f t="shared" si="8"/>
        <v>1258.3440433639107</v>
      </c>
      <c r="Q69" s="144">
        <f t="shared" si="10"/>
        <v>4288.0527294027479</v>
      </c>
      <c r="R69" s="144">
        <f t="shared" si="11"/>
        <v>32.914124173948309</v>
      </c>
      <c r="S69" s="144">
        <f t="shared" si="11"/>
        <v>19.068959845307536</v>
      </c>
      <c r="T69" s="144">
        <f t="shared" si="9"/>
        <v>18.671566873081098</v>
      </c>
      <c r="U69" s="144">
        <f t="shared" si="9"/>
        <v>29.345349107663061</v>
      </c>
      <c r="W69" s="155">
        <f t="shared" si="7"/>
        <v>-2.667206382187139</v>
      </c>
    </row>
    <row r="70" spans="1:23" ht="15.75" thickBot="1" x14ac:dyDescent="0.3">
      <c r="A70" s="147">
        <v>28</v>
      </c>
      <c r="B70" s="148" t="s">
        <v>15</v>
      </c>
      <c r="C70" s="177">
        <f>'1. EMPLOYMENT'!K70</f>
        <v>41.2</v>
      </c>
      <c r="D70" s="177">
        <f>'2. PARTICIPATION'!K70</f>
        <v>20.609974861218653</v>
      </c>
      <c r="E70" s="177">
        <f>'3. INDEP_LIVING'!T70</f>
        <v>76.182950337651945</v>
      </c>
      <c r="F70" s="178">
        <f>'4. CAPACITY'!P70</f>
        <v>62.510149855062934</v>
      </c>
      <c r="G70" s="71"/>
      <c r="H70" s="71"/>
      <c r="I70" s="71"/>
      <c r="J70" s="71"/>
      <c r="K70" s="176">
        <f t="shared" si="5"/>
        <v>41.753816206204313</v>
      </c>
      <c r="L70" s="149">
        <f t="shared" si="6"/>
        <v>4</v>
      </c>
      <c r="M70" s="144">
        <f t="shared" si="8"/>
        <v>1011.5</v>
      </c>
      <c r="N70" s="144">
        <f t="shared" si="8"/>
        <v>676.60391397124886</v>
      </c>
      <c r="O70" s="144">
        <f t="shared" si="8"/>
        <v>756.65434539741739</v>
      </c>
      <c r="P70" s="144">
        <f t="shared" si="8"/>
        <v>1202.0352701552138</v>
      </c>
      <c r="Q70" s="144">
        <f t="shared" si="10"/>
        <v>3646.7935295238799</v>
      </c>
      <c r="R70" s="144">
        <f t="shared" si="11"/>
        <v>27.736695039383267</v>
      </c>
      <c r="S70" s="144">
        <f t="shared" si="11"/>
        <v>18.553392411540919</v>
      </c>
      <c r="T70" s="144">
        <f t="shared" si="9"/>
        <v>20.748483270897026</v>
      </c>
      <c r="U70" s="144">
        <f t="shared" si="9"/>
        <v>32.961429278178791</v>
      </c>
      <c r="W70" s="156">
        <f t="shared" si="7"/>
        <v>-3.5335351539684439</v>
      </c>
    </row>
    <row r="71" spans="1:23" ht="15.75" thickBot="1" x14ac:dyDescent="0.3">
      <c r="M71" s="62">
        <f t="shared" ref="M71:P77" si="13">+C64*G$43</f>
        <v>1361.5</v>
      </c>
      <c r="N71" s="62">
        <f t="shared" si="13"/>
        <v>491.16483202851185</v>
      </c>
      <c r="O71" s="62">
        <f t="shared" si="13"/>
        <v>687.55739287296774</v>
      </c>
      <c r="P71" s="62">
        <f t="shared" si="13"/>
        <v>1154.7100044679091</v>
      </c>
      <c r="Q71" s="62">
        <f t="shared" si="10"/>
        <v>3694.9322293693886</v>
      </c>
      <c r="R71" s="62">
        <f t="shared" si="11"/>
        <v>36.847766494281984</v>
      </c>
      <c r="S71" s="62">
        <f t="shared" si="11"/>
        <v>13.292932090187175</v>
      </c>
      <c r="T71" s="62">
        <f t="shared" si="9"/>
        <v>18.608119180316134</v>
      </c>
      <c r="U71" s="62">
        <f t="shared" si="9"/>
        <v>31.25118223521471</v>
      </c>
      <c r="W71" s="157"/>
    </row>
    <row r="72" spans="1:23" ht="15.75" thickBot="1" x14ac:dyDescent="0.3">
      <c r="B72" s="130" t="s">
        <v>68</v>
      </c>
      <c r="C72" s="150">
        <f>AVERAGE(C43:C70)</f>
        <v>32.761992257429291</v>
      </c>
      <c r="D72" s="150">
        <f>AVERAGE(D43:D70)</f>
        <v>17.482225386219849</v>
      </c>
      <c r="E72" s="150">
        <f>AVERAGE(E43:E70)</f>
        <v>72.13049231354006</v>
      </c>
      <c r="F72" s="150">
        <f>AVERAGE(F43:F70)</f>
        <v>55.346927239842138</v>
      </c>
      <c r="K72" s="150">
        <f>AVERAGE(K43:K70)</f>
        <v>35.867910854599629</v>
      </c>
      <c r="M72" s="62">
        <f t="shared" si="13"/>
        <v>1287.125</v>
      </c>
      <c r="N72" s="62">
        <f t="shared" si="13"/>
        <v>409.06869493392077</v>
      </c>
      <c r="O72" s="62">
        <f t="shared" si="13"/>
        <v>636.96847382263536</v>
      </c>
      <c r="P72" s="62">
        <f t="shared" si="13"/>
        <v>862.59213047100445</v>
      </c>
      <c r="Q72" s="62">
        <f t="shared" si="10"/>
        <v>3195.7542992275608</v>
      </c>
      <c r="R72" s="62">
        <f t="shared" si="11"/>
        <v>40.276093825833492</v>
      </c>
      <c r="S72" s="62">
        <f t="shared" si="11"/>
        <v>12.800380023983568</v>
      </c>
      <c r="T72" s="62">
        <f t="shared" si="9"/>
        <v>19.931709830652366</v>
      </c>
      <c r="U72" s="62">
        <f t="shared" si="9"/>
        <v>26.991816319530564</v>
      </c>
      <c r="W72" s="158">
        <f>K112-K72</f>
        <v>-3.6379300681967166</v>
      </c>
    </row>
    <row r="73" spans="1:23" x14ac:dyDescent="0.25">
      <c r="M73" s="144">
        <f t="shared" si="13"/>
        <v>832.125</v>
      </c>
      <c r="N73" s="144">
        <f t="shared" si="13"/>
        <v>587.68426647767535</v>
      </c>
      <c r="O73" s="144">
        <f t="shared" si="13"/>
        <v>756.38619623422505</v>
      </c>
      <c r="P73" s="144">
        <f t="shared" si="13"/>
        <v>1017.719447133464</v>
      </c>
      <c r="Q73" s="144">
        <f t="shared" si="10"/>
        <v>3193.9149098453645</v>
      </c>
      <c r="R73" s="144">
        <f t="shared" si="11"/>
        <v>26.053449246094285</v>
      </c>
      <c r="S73" s="144">
        <f t="shared" si="11"/>
        <v>18.400122829387726</v>
      </c>
      <c r="T73" s="144">
        <f t="shared" si="9"/>
        <v>23.682102297172531</v>
      </c>
      <c r="U73" s="144">
        <f t="shared" si="9"/>
        <v>31.864325627345458</v>
      </c>
      <c r="W73" s="159"/>
    </row>
    <row r="74" spans="1:23" x14ac:dyDescent="0.25">
      <c r="M74" s="144">
        <f t="shared" si="13"/>
        <v>970.00657894736833</v>
      </c>
      <c r="N74" s="144">
        <f t="shared" si="13"/>
        <v>448.67850562457051</v>
      </c>
      <c r="O74" s="144">
        <f t="shared" si="13"/>
        <v>669.89190260173416</v>
      </c>
      <c r="P74" s="144">
        <f t="shared" si="13"/>
        <v>956.77383523230321</v>
      </c>
      <c r="Q74" s="144">
        <f t="shared" si="10"/>
        <v>3045.350822405976</v>
      </c>
      <c r="R74" s="144">
        <f t="shared" si="11"/>
        <v>31.852047120831077</v>
      </c>
      <c r="S74" s="144">
        <f t="shared" si="11"/>
        <v>14.733228839299786</v>
      </c>
      <c r="T74" s="144">
        <f t="shared" si="9"/>
        <v>21.997199720736504</v>
      </c>
      <c r="U74" s="144">
        <f t="shared" si="9"/>
        <v>31.417524319132635</v>
      </c>
      <c r="W74" s="62"/>
    </row>
    <row r="75" spans="1:23" x14ac:dyDescent="0.25">
      <c r="M75" s="144">
        <f t="shared" si="13"/>
        <v>1207.5</v>
      </c>
      <c r="N75" s="144">
        <f t="shared" si="13"/>
        <v>646.44961484521082</v>
      </c>
      <c r="O75" s="144">
        <f t="shared" si="13"/>
        <v>802.12850301513015</v>
      </c>
      <c r="P75" s="144">
        <f t="shared" si="13"/>
        <v>1191.3610558080277</v>
      </c>
      <c r="Q75" s="144">
        <f t="shared" si="10"/>
        <v>3847.4391736683688</v>
      </c>
      <c r="R75" s="144">
        <f t="shared" si="11"/>
        <v>31.384511762110602</v>
      </c>
      <c r="S75" s="144">
        <f t="shared" si="11"/>
        <v>16.80207498196388</v>
      </c>
      <c r="T75" s="144">
        <f t="shared" si="9"/>
        <v>20.848373861368547</v>
      </c>
      <c r="U75" s="144">
        <f t="shared" si="9"/>
        <v>30.965039394556975</v>
      </c>
      <c r="W75" s="62"/>
    </row>
    <row r="76" spans="1:23" x14ac:dyDescent="0.25">
      <c r="M76" s="144">
        <f t="shared" si="13"/>
        <v>1643.25</v>
      </c>
      <c r="N76" s="144">
        <f t="shared" si="13"/>
        <v>776.799343540461</v>
      </c>
      <c r="O76" s="144">
        <f t="shared" si="13"/>
        <v>792.83471300222254</v>
      </c>
      <c r="P76" s="144">
        <f t="shared" si="13"/>
        <v>1369.5994711984019</v>
      </c>
      <c r="Q76" s="144">
        <f t="shared" si="10"/>
        <v>4582.4835277410857</v>
      </c>
      <c r="R76" s="144">
        <f t="shared" si="11"/>
        <v>35.859376035990522</v>
      </c>
      <c r="S76" s="144">
        <f t="shared" si="11"/>
        <v>16.951492325895622</v>
      </c>
      <c r="T76" s="144">
        <f t="shared" si="9"/>
        <v>17.301419813134533</v>
      </c>
      <c r="U76" s="144">
        <f t="shared" si="9"/>
        <v>29.88771182497932</v>
      </c>
      <c r="W76" s="62"/>
    </row>
    <row r="77" spans="1:23" x14ac:dyDescent="0.25">
      <c r="M77" s="144">
        <f t="shared" si="13"/>
        <v>1442</v>
      </c>
      <c r="N77" s="144">
        <f t="shared" si="13"/>
        <v>721.34912014265285</v>
      </c>
      <c r="O77" s="144">
        <f t="shared" si="13"/>
        <v>761.82950337651948</v>
      </c>
      <c r="P77" s="144">
        <f t="shared" si="13"/>
        <v>1250.2029971012587</v>
      </c>
      <c r="Q77" s="144">
        <f t="shared" si="10"/>
        <v>4175.381620620431</v>
      </c>
      <c r="R77" s="144">
        <f t="shared" si="11"/>
        <v>34.53576537480015</v>
      </c>
      <c r="S77" s="144">
        <f t="shared" si="11"/>
        <v>17.276244082222732</v>
      </c>
      <c r="T77" s="144">
        <f t="shared" si="9"/>
        <v>18.245745481423018</v>
      </c>
      <c r="U77" s="144">
        <f t="shared" si="9"/>
        <v>29.9422450615541</v>
      </c>
      <c r="W77" s="62"/>
    </row>
    <row r="78" spans="1:23" x14ac:dyDescent="0.25">
      <c r="M78" s="144" t="e">
        <f>+#REF!*G$43</f>
        <v>#REF!</v>
      </c>
      <c r="N78" s="144" t="e">
        <f>+#REF!*H$43</f>
        <v>#REF!</v>
      </c>
      <c r="O78" s="144" t="e">
        <f>+#REF!*I$43</f>
        <v>#REF!</v>
      </c>
      <c r="P78" s="144" t="e">
        <f>+#REF!*J$43</f>
        <v>#REF!</v>
      </c>
      <c r="Q78" s="144" t="e">
        <f t="shared" si="10"/>
        <v>#REF!</v>
      </c>
      <c r="R78" s="144" t="e">
        <f t="shared" si="11"/>
        <v>#REF!</v>
      </c>
      <c r="S78" s="144" t="e">
        <f t="shared" si="11"/>
        <v>#REF!</v>
      </c>
      <c r="T78" s="144" t="e">
        <f t="shared" si="9"/>
        <v>#REF!</v>
      </c>
      <c r="U78" s="144" t="e">
        <f t="shared" si="9"/>
        <v>#REF!</v>
      </c>
      <c r="W78" s="62"/>
    </row>
    <row r="79" spans="1:23" x14ac:dyDescent="0.25">
      <c r="W79" s="62"/>
    </row>
    <row r="80" spans="1:23" ht="15.75" thickBot="1" x14ac:dyDescent="0.3">
      <c r="W80" s="62"/>
    </row>
    <row r="81" spans="1:23" ht="49.9" customHeight="1" thickBot="1" x14ac:dyDescent="0.3">
      <c r="A81" s="191" t="s">
        <v>115</v>
      </c>
      <c r="B81" s="197"/>
      <c r="C81" s="198" t="s">
        <v>103</v>
      </c>
      <c r="D81" s="198"/>
      <c r="E81" s="198"/>
      <c r="F81" s="199"/>
      <c r="G81" s="200" t="s">
        <v>56</v>
      </c>
      <c r="H81" s="200"/>
      <c r="I81" s="200"/>
      <c r="J81" s="200"/>
      <c r="K81" s="191" t="s">
        <v>79</v>
      </c>
      <c r="L81" s="192"/>
      <c r="M81" s="195"/>
      <c r="N81" s="195"/>
      <c r="O81" s="195"/>
      <c r="P81" s="196"/>
      <c r="R81" s="194"/>
      <c r="S81" s="195"/>
      <c r="T81" s="195"/>
      <c r="U81" s="196"/>
    </row>
    <row r="82" spans="1:23" ht="15.75" thickBot="1" x14ac:dyDescent="0.3">
      <c r="A82" s="135" t="s">
        <v>47</v>
      </c>
      <c r="B82" s="165" t="s">
        <v>26</v>
      </c>
      <c r="C82" s="165" t="s">
        <v>107</v>
      </c>
      <c r="D82" s="165" t="s">
        <v>108</v>
      </c>
      <c r="E82" s="165" t="s">
        <v>109</v>
      </c>
      <c r="F82" s="166" t="s">
        <v>110</v>
      </c>
      <c r="G82" s="109" t="s">
        <v>107</v>
      </c>
      <c r="H82" s="109" t="s">
        <v>108</v>
      </c>
      <c r="I82" s="109" t="s">
        <v>109</v>
      </c>
      <c r="J82" s="109" t="s">
        <v>110</v>
      </c>
      <c r="K82" s="136" t="s">
        <v>62</v>
      </c>
      <c r="L82" s="137" t="s">
        <v>57</v>
      </c>
      <c r="M82" s="138"/>
      <c r="N82" s="138"/>
      <c r="O82" s="138"/>
      <c r="P82" s="138"/>
      <c r="Q82" s="139"/>
      <c r="R82" s="138"/>
      <c r="S82" s="138"/>
      <c r="T82" s="138"/>
      <c r="U82" s="138"/>
      <c r="W82" s="128"/>
    </row>
    <row r="83" spans="1:23" x14ac:dyDescent="0.25">
      <c r="A83" s="124">
        <v>1</v>
      </c>
      <c r="B83" s="125" t="s">
        <v>27</v>
      </c>
      <c r="C83" s="140">
        <f>'1. EMPLOYMENT'!K83</f>
        <v>17.225000000000001</v>
      </c>
      <c r="D83" s="140">
        <f>'2. PARTICIPATION'!K83</f>
        <v>18.49990044280662</v>
      </c>
      <c r="E83" s="140">
        <f>'3. INDEP_LIVING'!T83</f>
        <v>71.758360301989086</v>
      </c>
      <c r="F83" s="141">
        <f>'4. CAPACITY'!P83</f>
        <v>61.318854644829663</v>
      </c>
      <c r="G83" s="59">
        <v>35</v>
      </c>
      <c r="H83" s="59">
        <v>35</v>
      </c>
      <c r="I83" s="59">
        <v>10</v>
      </c>
      <c r="J83" s="59">
        <v>20</v>
      </c>
      <c r="K83" s="142">
        <f t="shared" ref="K83:K110" si="14">((C83*G$83)+(D83*H$83)+(E83*I$83)+(F83*J$83))/100</f>
        <v>31.943322114147158</v>
      </c>
      <c r="L83" s="143">
        <f t="shared" ref="L83:L110" si="15">RANK(K83,K$83:K$110)</f>
        <v>14</v>
      </c>
      <c r="M83" s="144"/>
      <c r="N83" s="144"/>
      <c r="O83" s="144"/>
      <c r="P83" s="144"/>
      <c r="Q83" s="144"/>
      <c r="R83" s="144"/>
      <c r="S83" s="144"/>
      <c r="T83" s="144"/>
      <c r="U83" s="144"/>
      <c r="W83" s="62"/>
    </row>
    <row r="84" spans="1:23" x14ac:dyDescent="0.25">
      <c r="A84" s="129">
        <v>2</v>
      </c>
      <c r="B84" s="130" t="s">
        <v>17</v>
      </c>
      <c r="C84" s="140">
        <f>'1. EMPLOYMENT'!K84</f>
        <v>22.458333333333336</v>
      </c>
      <c r="D84" s="140">
        <f>'2. PARTICIPATION'!K84</f>
        <v>12.275795239503607</v>
      </c>
      <c r="E84" s="140">
        <f>'3. INDEP_LIVING'!T84</f>
        <v>59.723576266761796</v>
      </c>
      <c r="F84" s="141">
        <f>'4. CAPACITY'!P84</f>
        <v>52.560268936276294</v>
      </c>
      <c r="G84" s="59"/>
      <c r="H84" s="59"/>
      <c r="I84" s="59" t="s">
        <v>63</v>
      </c>
      <c r="J84" s="59">
        <v>100</v>
      </c>
      <c r="K84" s="142">
        <f t="shared" si="14"/>
        <v>28.641356414424369</v>
      </c>
      <c r="L84" s="145">
        <f t="shared" si="15"/>
        <v>21</v>
      </c>
      <c r="M84" s="144"/>
      <c r="N84" s="144"/>
      <c r="O84" s="144"/>
      <c r="P84" s="144"/>
      <c r="Q84" s="144"/>
      <c r="R84" s="144"/>
      <c r="S84" s="144"/>
      <c r="T84" s="144"/>
      <c r="U84" s="144"/>
      <c r="W84" s="62"/>
    </row>
    <row r="85" spans="1:23" x14ac:dyDescent="0.25">
      <c r="A85" s="129">
        <v>3</v>
      </c>
      <c r="B85" s="130" t="s">
        <v>18</v>
      </c>
      <c r="C85" s="140">
        <f>'1. EMPLOYMENT'!K85</f>
        <v>22.125</v>
      </c>
      <c r="D85" s="140">
        <f>'2. PARTICIPATION'!K85</f>
        <v>16.824029126213592</v>
      </c>
      <c r="E85" s="140">
        <f>'3. INDEP_LIVING'!T85</f>
        <v>70.321936230667504</v>
      </c>
      <c r="F85" s="141">
        <f>'4. CAPACITY'!P85</f>
        <v>56.433725556073369</v>
      </c>
      <c r="G85" s="71"/>
      <c r="H85" s="71"/>
      <c r="I85" s="71"/>
      <c r="J85" s="71"/>
      <c r="K85" s="142">
        <f t="shared" si="14"/>
        <v>31.951098928456179</v>
      </c>
      <c r="L85" s="145">
        <f t="shared" si="15"/>
        <v>13</v>
      </c>
      <c r="M85" s="144"/>
      <c r="N85" s="144"/>
      <c r="O85" s="144"/>
      <c r="P85" s="144"/>
      <c r="Q85" s="144"/>
      <c r="R85" s="144"/>
      <c r="S85" s="144"/>
      <c r="T85" s="144"/>
      <c r="U85" s="144"/>
      <c r="W85" s="62"/>
    </row>
    <row r="86" spans="1:23" x14ac:dyDescent="0.25">
      <c r="A86" s="129">
        <v>4</v>
      </c>
      <c r="B86" s="130" t="s">
        <v>19</v>
      </c>
      <c r="C86" s="140">
        <f>'1. EMPLOYMENT'!K86</f>
        <v>31.325000000000003</v>
      </c>
      <c r="D86" s="140">
        <f>'2. PARTICIPATION'!K86</f>
        <v>18.290340475695167</v>
      </c>
      <c r="E86" s="140">
        <f>'3. INDEP_LIVING'!T86</f>
        <v>78.586657520290615</v>
      </c>
      <c r="F86" s="141">
        <f>'4. CAPACITY'!P86</f>
        <v>65.893331264568019</v>
      </c>
      <c r="G86" s="71"/>
      <c r="H86" s="71"/>
      <c r="I86" s="71"/>
      <c r="J86" s="71"/>
      <c r="K86" s="142">
        <f t="shared" si="14"/>
        <v>38.402701171435972</v>
      </c>
      <c r="L86" s="145">
        <f t="shared" si="15"/>
        <v>3</v>
      </c>
      <c r="M86" s="144"/>
      <c r="N86" s="144"/>
      <c r="O86" s="144"/>
      <c r="P86" s="144"/>
      <c r="Q86" s="144"/>
      <c r="R86" s="144"/>
      <c r="S86" s="144"/>
      <c r="T86" s="144"/>
      <c r="U86" s="144"/>
      <c r="W86" s="62"/>
    </row>
    <row r="87" spans="1:23" x14ac:dyDescent="0.25">
      <c r="A87" s="129">
        <v>5</v>
      </c>
      <c r="B87" s="130" t="s">
        <v>16</v>
      </c>
      <c r="C87" s="140">
        <f>'1. EMPLOYMENT'!K87</f>
        <v>29.975000000000001</v>
      </c>
      <c r="D87" s="140">
        <f>'2. PARTICIPATION'!K87</f>
        <v>12.647995926486965</v>
      </c>
      <c r="E87" s="140">
        <f>'3. INDEP_LIVING'!T87</f>
        <v>72.634208810120725</v>
      </c>
      <c r="F87" s="141">
        <f>'4. CAPACITY'!P87</f>
        <v>56.860242120771971</v>
      </c>
      <c r="G87" s="71"/>
      <c r="H87" s="71"/>
      <c r="I87" s="71"/>
      <c r="J87" s="71"/>
      <c r="K87" s="142">
        <f t="shared" si="14"/>
        <v>33.55351787943691</v>
      </c>
      <c r="L87" s="145">
        <f t="shared" si="15"/>
        <v>9</v>
      </c>
      <c r="M87" s="144"/>
      <c r="N87" s="144"/>
      <c r="O87" s="144"/>
      <c r="P87" s="144"/>
      <c r="Q87" s="144"/>
      <c r="R87" s="144"/>
      <c r="S87" s="144"/>
      <c r="T87" s="144"/>
      <c r="U87" s="144"/>
      <c r="W87" s="62"/>
    </row>
    <row r="88" spans="1:23" x14ac:dyDescent="0.25">
      <c r="A88" s="129">
        <v>6</v>
      </c>
      <c r="B88" s="130" t="s">
        <v>20</v>
      </c>
      <c r="C88" s="140">
        <f>'1. EMPLOYMENT'!K88</f>
        <v>40.174999999999997</v>
      </c>
      <c r="D88" s="140">
        <f>'2. PARTICIPATION'!K88</f>
        <v>13.395584673381306</v>
      </c>
      <c r="E88" s="140">
        <f>'3. INDEP_LIVING'!T88</f>
        <v>66.306608261235027</v>
      </c>
      <c r="F88" s="141">
        <f>'4. CAPACITY'!P88</f>
        <v>50.615440951779007</v>
      </c>
      <c r="G88" s="71"/>
      <c r="H88" s="71"/>
      <c r="I88" s="71"/>
      <c r="J88" s="71"/>
      <c r="K88" s="142">
        <f t="shared" si="14"/>
        <v>35.503453652162762</v>
      </c>
      <c r="L88" s="145">
        <f t="shared" si="15"/>
        <v>7</v>
      </c>
      <c r="M88" s="144"/>
      <c r="N88" s="144"/>
      <c r="O88" s="144"/>
      <c r="P88" s="144"/>
      <c r="Q88" s="144"/>
      <c r="R88" s="144"/>
      <c r="S88" s="144"/>
      <c r="T88" s="144"/>
      <c r="U88" s="144"/>
      <c r="W88" s="62"/>
    </row>
    <row r="89" spans="1:23" x14ac:dyDescent="0.25">
      <c r="A89" s="129">
        <v>7</v>
      </c>
      <c r="B89" s="130" t="s">
        <v>21</v>
      </c>
      <c r="C89" s="140">
        <f>'1. EMPLOYMENT'!K89</f>
        <v>24.85</v>
      </c>
      <c r="D89" s="140">
        <f>'2. PARTICIPATION'!K89</f>
        <v>25.888636927328776</v>
      </c>
      <c r="E89" s="140">
        <f>'3. INDEP_LIVING'!T89</f>
        <v>72.837804692414323</v>
      </c>
      <c r="F89" s="141">
        <f>'4. CAPACITY'!P89</f>
        <v>60.562886868869455</v>
      </c>
      <c r="G89" s="71"/>
      <c r="H89" s="71"/>
      <c r="I89" s="71"/>
      <c r="J89" s="71"/>
      <c r="K89" s="142">
        <f t="shared" si="14"/>
        <v>37.154880767580401</v>
      </c>
      <c r="L89" s="145">
        <f t="shared" si="15"/>
        <v>5</v>
      </c>
      <c r="M89" s="144"/>
      <c r="N89" s="144"/>
      <c r="O89" s="144"/>
      <c r="P89" s="144"/>
      <c r="Q89" s="144"/>
      <c r="R89" s="144"/>
      <c r="S89" s="144"/>
      <c r="T89" s="144"/>
      <c r="U89" s="144"/>
      <c r="W89" s="62"/>
    </row>
    <row r="90" spans="1:23" x14ac:dyDescent="0.25">
      <c r="A90" s="129">
        <v>8</v>
      </c>
      <c r="B90" s="130" t="s">
        <v>22</v>
      </c>
      <c r="C90" s="140">
        <f>'1. EMPLOYMENT'!K90</f>
        <v>14.2</v>
      </c>
      <c r="D90" s="140">
        <f>'2. PARTICIPATION'!K90</f>
        <v>15.414047147715491</v>
      </c>
      <c r="E90" s="140">
        <f>'3. INDEP_LIVING'!T90</f>
        <v>63.40051997038222</v>
      </c>
      <c r="F90" s="141">
        <f>'4. CAPACITY'!P90</f>
        <v>45.226610713972462</v>
      </c>
      <c r="G90" s="71"/>
      <c r="H90" s="71"/>
      <c r="I90" s="71"/>
      <c r="J90" s="71"/>
      <c r="K90" s="142">
        <f t="shared" si="14"/>
        <v>25.750290641533137</v>
      </c>
      <c r="L90" s="145">
        <f t="shared" si="15"/>
        <v>28</v>
      </c>
      <c r="M90" s="144"/>
      <c r="N90" s="144"/>
      <c r="O90" s="144"/>
      <c r="P90" s="144"/>
      <c r="Q90" s="144"/>
      <c r="R90" s="144"/>
      <c r="S90" s="144"/>
      <c r="T90" s="144"/>
      <c r="U90" s="144"/>
      <c r="W90" s="62"/>
    </row>
    <row r="91" spans="1:23" x14ac:dyDescent="0.25">
      <c r="A91" s="129">
        <v>9</v>
      </c>
      <c r="B91" s="130" t="s">
        <v>23</v>
      </c>
      <c r="C91" s="140">
        <f>'1. EMPLOYMENT'!K91</f>
        <v>19.149999999999999</v>
      </c>
      <c r="D91" s="140">
        <f>'2. PARTICIPATION'!K91</f>
        <v>18.554455412034869</v>
      </c>
      <c r="E91" s="140">
        <f>'3. INDEP_LIVING'!T91</f>
        <v>69.238260263744237</v>
      </c>
      <c r="F91" s="141">
        <f>'4. CAPACITY'!P91</f>
        <v>56.398422987294225</v>
      </c>
      <c r="G91" s="71"/>
      <c r="H91" s="71"/>
      <c r="I91" s="71"/>
      <c r="J91" s="71"/>
      <c r="K91" s="142">
        <f t="shared" si="14"/>
        <v>31.400070018045472</v>
      </c>
      <c r="L91" s="145">
        <f t="shared" si="15"/>
        <v>17</v>
      </c>
      <c r="M91" s="144"/>
      <c r="N91" s="144"/>
      <c r="O91" s="144"/>
      <c r="P91" s="144"/>
      <c r="Q91" s="144"/>
      <c r="R91" s="144"/>
      <c r="S91" s="144"/>
      <c r="T91" s="144"/>
      <c r="U91" s="144"/>
      <c r="W91" s="62"/>
    </row>
    <row r="92" spans="1:23" x14ac:dyDescent="0.25">
      <c r="A92" s="129">
        <v>10</v>
      </c>
      <c r="B92" s="130" t="s">
        <v>24</v>
      </c>
      <c r="C92" s="140">
        <f>'1. EMPLOYMENT'!K92</f>
        <v>22.274999999999999</v>
      </c>
      <c r="D92" s="140">
        <f>'2. PARTICIPATION'!K92</f>
        <v>21.510306585575094</v>
      </c>
      <c r="E92" s="140">
        <f>'3. INDEP_LIVING'!T92</f>
        <v>73.870043112043859</v>
      </c>
      <c r="F92" s="141">
        <f>'4. CAPACITY'!P92</f>
        <v>60.780129615801094</v>
      </c>
      <c r="G92" s="146"/>
      <c r="H92" s="146"/>
      <c r="I92" s="146"/>
      <c r="J92" s="146"/>
      <c r="K92" s="142">
        <f t="shared" si="14"/>
        <v>34.867887539315888</v>
      </c>
      <c r="L92" s="145">
        <f t="shared" si="15"/>
        <v>8</v>
      </c>
      <c r="M92" s="144"/>
      <c r="N92" s="144"/>
      <c r="O92" s="144"/>
      <c r="P92" s="144"/>
      <c r="Q92" s="144"/>
      <c r="R92" s="144"/>
      <c r="S92" s="144"/>
      <c r="T92" s="144"/>
      <c r="U92" s="144"/>
      <c r="W92" s="62"/>
    </row>
    <row r="93" spans="1:23" x14ac:dyDescent="0.25">
      <c r="A93" s="129">
        <v>11</v>
      </c>
      <c r="B93" s="130" t="s">
        <v>54</v>
      </c>
      <c r="C93" s="140">
        <f>'1. EMPLOYMENT'!K93</f>
        <v>16.324999999999999</v>
      </c>
      <c r="D93" s="140">
        <f>'2. PARTICIPATION'!K93</f>
        <v>17.962980670125493</v>
      </c>
      <c r="E93" s="140">
        <f>'3. INDEP_LIVING'!T93</f>
        <v>66.783639057063169</v>
      </c>
      <c r="F93" s="141">
        <f>'4. CAPACITY'!P93</f>
        <v>52.898884684882894</v>
      </c>
      <c r="G93" s="146"/>
      <c r="H93" s="146"/>
      <c r="I93" s="146"/>
      <c r="J93" s="146"/>
      <c r="K93" s="142">
        <f t="shared" si="14"/>
        <v>29.258934077226819</v>
      </c>
      <c r="L93" s="145">
        <f t="shared" si="15"/>
        <v>20</v>
      </c>
      <c r="M93" s="144"/>
      <c r="N93" s="144"/>
      <c r="O93" s="144"/>
      <c r="P93" s="144"/>
      <c r="Q93" s="144"/>
      <c r="R93" s="144"/>
      <c r="S93" s="144"/>
      <c r="T93" s="144"/>
      <c r="U93" s="144"/>
      <c r="W93" s="62"/>
    </row>
    <row r="94" spans="1:23" x14ac:dyDescent="0.25">
      <c r="A94" s="129">
        <v>12</v>
      </c>
      <c r="B94" s="130" t="s">
        <v>25</v>
      </c>
      <c r="C94" s="140">
        <f>'1. EMPLOYMENT'!K94</f>
        <v>16.675000000000001</v>
      </c>
      <c r="D94" s="140">
        <f>'2. PARTICIPATION'!K94</f>
        <v>24.124661912957954</v>
      </c>
      <c r="E94" s="140">
        <f>'3. INDEP_LIVING'!T94</f>
        <v>67.555303088877281</v>
      </c>
      <c r="F94" s="141">
        <f>'4. CAPACITY'!P94</f>
        <v>53.24389752837412</v>
      </c>
      <c r="G94" s="146"/>
      <c r="H94" s="146"/>
      <c r="I94" s="146"/>
      <c r="J94" s="146"/>
      <c r="K94" s="142">
        <f t="shared" si="14"/>
        <v>31.684191484097838</v>
      </c>
      <c r="L94" s="145">
        <f t="shared" si="15"/>
        <v>15</v>
      </c>
      <c r="M94" s="144"/>
      <c r="N94" s="144"/>
      <c r="O94" s="144"/>
      <c r="P94" s="144"/>
      <c r="Q94" s="144"/>
      <c r="R94" s="144"/>
      <c r="S94" s="144"/>
      <c r="T94" s="144"/>
      <c r="U94" s="144"/>
      <c r="W94" s="62"/>
    </row>
    <row r="95" spans="1:23" x14ac:dyDescent="0.25">
      <c r="A95" s="129">
        <v>13</v>
      </c>
      <c r="B95" s="130" t="s">
        <v>0</v>
      </c>
      <c r="C95" s="140">
        <f>'1. EMPLOYMENT'!K95</f>
        <v>22.574999999999999</v>
      </c>
      <c r="D95" s="140">
        <f>'2. PARTICIPATION'!K95</f>
        <v>18.593265028996161</v>
      </c>
      <c r="E95" s="140">
        <f>'3. INDEP_LIVING'!T95</f>
        <v>66.963874583347803</v>
      </c>
      <c r="F95" s="141">
        <f>'4. CAPACITY'!P95</f>
        <v>47.3725302275856</v>
      </c>
      <c r="G95" s="146"/>
      <c r="H95" s="146"/>
      <c r="I95" s="146"/>
      <c r="J95" s="146"/>
      <c r="K95" s="142">
        <f t="shared" si="14"/>
        <v>30.579786264000553</v>
      </c>
      <c r="L95" s="145">
        <f t="shared" si="15"/>
        <v>19</v>
      </c>
      <c r="M95" s="144"/>
      <c r="N95" s="144"/>
      <c r="O95" s="144"/>
      <c r="P95" s="144"/>
      <c r="Q95" s="144"/>
      <c r="R95" s="144"/>
      <c r="S95" s="144"/>
      <c r="T95" s="144"/>
      <c r="U95" s="144"/>
      <c r="W95" s="62"/>
    </row>
    <row r="96" spans="1:23" x14ac:dyDescent="0.25">
      <c r="A96" s="129">
        <v>14</v>
      </c>
      <c r="B96" s="130" t="s">
        <v>1</v>
      </c>
      <c r="C96" s="140">
        <f>'1. EMPLOYMENT'!K96</f>
        <v>31.074999999999999</v>
      </c>
      <c r="D96" s="140">
        <f>'2. PARTICIPATION'!K96</f>
        <v>16.035203862850029</v>
      </c>
      <c r="E96" s="140">
        <f>'3. INDEP_LIVING'!T96</f>
        <v>57.616467125616552</v>
      </c>
      <c r="F96" s="141">
        <f>'4. CAPACITY'!P96</f>
        <v>49.615864261079224</v>
      </c>
      <c r="G96" s="146"/>
      <c r="H96" s="146"/>
      <c r="I96" s="146"/>
      <c r="J96" s="146"/>
      <c r="K96" s="142">
        <f t="shared" si="14"/>
        <v>32.173390916775013</v>
      </c>
      <c r="L96" s="145">
        <f t="shared" si="15"/>
        <v>11</v>
      </c>
      <c r="M96" s="144"/>
      <c r="N96" s="144"/>
      <c r="O96" s="144"/>
      <c r="P96" s="144"/>
      <c r="Q96" s="144"/>
      <c r="R96" s="144"/>
      <c r="S96" s="144"/>
      <c r="T96" s="144"/>
      <c r="U96" s="144"/>
      <c r="W96" s="62"/>
    </row>
    <row r="97" spans="1:23" ht="14.65" customHeight="1" x14ac:dyDescent="0.25">
      <c r="A97" s="129">
        <v>15</v>
      </c>
      <c r="B97" s="130" t="s">
        <v>2</v>
      </c>
      <c r="C97" s="140">
        <f>'1. EMPLOYMENT'!K97</f>
        <v>28.324999999999999</v>
      </c>
      <c r="D97" s="140">
        <f>'2. PARTICIPATION'!K97</f>
        <v>13.927542540995669</v>
      </c>
      <c r="E97" s="140">
        <f>'3. INDEP_LIVING'!T97</f>
        <v>65.691514792585536</v>
      </c>
      <c r="F97" s="141">
        <f>'4. CAPACITY'!P97</f>
        <v>47.042004585210925</v>
      </c>
      <c r="G97" s="146"/>
      <c r="H97" s="146"/>
      <c r="I97" s="146"/>
      <c r="J97" s="146"/>
      <c r="K97" s="142">
        <f t="shared" si="14"/>
        <v>30.765942285649221</v>
      </c>
      <c r="L97" s="145">
        <f t="shared" si="15"/>
        <v>18</v>
      </c>
      <c r="M97" s="144"/>
      <c r="N97" s="144"/>
      <c r="O97" s="144"/>
      <c r="P97" s="144"/>
      <c r="Q97" s="144"/>
      <c r="R97" s="144"/>
      <c r="S97" s="144"/>
      <c r="T97" s="144"/>
      <c r="U97" s="144"/>
      <c r="W97" s="62"/>
    </row>
    <row r="98" spans="1:23" x14ac:dyDescent="0.25">
      <c r="A98" s="129">
        <v>16</v>
      </c>
      <c r="B98" s="130" t="s">
        <v>3</v>
      </c>
      <c r="C98" s="140">
        <f>'1. EMPLOYMENT'!K98</f>
        <v>17.772083333333331</v>
      </c>
      <c r="D98" s="140">
        <f>'2. PARTICIPATION'!K98</f>
        <v>17.511498682313164</v>
      </c>
      <c r="E98" s="140">
        <f>'3. INDEP_LIVING'!T98</f>
        <v>74.183496804880676</v>
      </c>
      <c r="F98" s="141">
        <f>'4. CAPACITY'!P98</f>
        <v>63.120652288679878</v>
      </c>
      <c r="G98" s="146"/>
      <c r="H98" s="146"/>
      <c r="I98" s="146"/>
      <c r="J98" s="146"/>
      <c r="K98" s="142">
        <f t="shared" si="14"/>
        <v>32.391733843700315</v>
      </c>
      <c r="L98" s="145">
        <f t="shared" si="15"/>
        <v>10</v>
      </c>
      <c r="M98" s="144" t="s">
        <v>104</v>
      </c>
      <c r="N98" s="144"/>
      <c r="O98" s="144"/>
      <c r="P98" s="144"/>
      <c r="Q98" s="144"/>
      <c r="R98" s="144" t="s">
        <v>105</v>
      </c>
      <c r="S98" s="144"/>
      <c r="T98" s="144"/>
      <c r="U98" s="144"/>
      <c r="W98" s="62"/>
    </row>
    <row r="99" spans="1:23" x14ac:dyDescent="0.25">
      <c r="A99" s="129">
        <v>17</v>
      </c>
      <c r="B99" s="130" t="s">
        <v>4</v>
      </c>
      <c r="C99" s="140">
        <f>'1. EMPLOYMENT'!K99</f>
        <v>16.45</v>
      </c>
      <c r="D99" s="140">
        <f>'2. PARTICIPATION'!K99</f>
        <v>15.049859415963033</v>
      </c>
      <c r="E99" s="140">
        <f>'3. INDEP_LIVING'!T99</f>
        <v>68.101441252989886</v>
      </c>
      <c r="F99" s="141">
        <f>'4. CAPACITY'!P99</f>
        <v>47.591493531409455</v>
      </c>
      <c r="G99" s="146"/>
      <c r="H99" s="146"/>
      <c r="I99" s="146"/>
      <c r="J99" s="146"/>
      <c r="K99" s="142">
        <f t="shared" si="14"/>
        <v>27.353393627167943</v>
      </c>
      <c r="L99" s="145">
        <f t="shared" si="15"/>
        <v>25</v>
      </c>
      <c r="M99" s="144" t="s">
        <v>107</v>
      </c>
      <c r="N99" s="144" t="s">
        <v>108</v>
      </c>
      <c r="O99" s="144" t="s">
        <v>109</v>
      </c>
      <c r="P99" s="144" t="s">
        <v>110</v>
      </c>
      <c r="Q99" s="144" t="s">
        <v>112</v>
      </c>
      <c r="R99" s="144" t="s">
        <v>107</v>
      </c>
      <c r="S99" s="144" t="s">
        <v>108</v>
      </c>
      <c r="T99" s="144" t="s">
        <v>109</v>
      </c>
      <c r="U99" s="144" t="s">
        <v>110</v>
      </c>
      <c r="W99" s="62"/>
    </row>
    <row r="100" spans="1:23" x14ac:dyDescent="0.25">
      <c r="A100" s="129">
        <v>18</v>
      </c>
      <c r="B100" s="130" t="s">
        <v>5</v>
      </c>
      <c r="C100" s="140">
        <f>'1. EMPLOYMENT'!K100</f>
        <v>9.6103124999999991</v>
      </c>
      <c r="D100" s="140">
        <f>'2. PARTICIPATION'!K100</f>
        <v>16.557786444661119</v>
      </c>
      <c r="E100" s="140">
        <f>'3. INDEP_LIVING'!T100</f>
        <v>70.491560315078743</v>
      </c>
      <c r="F100" s="141">
        <f>'4. CAPACITY'!P100</f>
        <v>57.691460105775839</v>
      </c>
      <c r="G100" s="146"/>
      <c r="H100" s="146"/>
      <c r="I100" s="146"/>
      <c r="J100" s="146"/>
      <c r="K100" s="142">
        <f t="shared" si="14"/>
        <v>27.746282683294435</v>
      </c>
      <c r="L100" s="145">
        <f t="shared" si="15"/>
        <v>24</v>
      </c>
      <c r="M100" s="144">
        <f t="shared" ref="M100:P109" si="16">+C83*G$43</f>
        <v>602.875</v>
      </c>
      <c r="N100" s="144">
        <f t="shared" si="16"/>
        <v>647.4965154982317</v>
      </c>
      <c r="O100" s="144">
        <f t="shared" si="16"/>
        <v>717.58360301989092</v>
      </c>
      <c r="P100" s="144">
        <f t="shared" si="16"/>
        <v>1226.3770928965932</v>
      </c>
      <c r="Q100" s="144">
        <f>SUM(M100:P100)</f>
        <v>3194.3322114147159</v>
      </c>
      <c r="R100" s="144">
        <f>M100/$Q100*100</f>
        <v>18.873271785748198</v>
      </c>
      <c r="S100" s="144">
        <f>N100/$Q100*100</f>
        <v>20.270168305740071</v>
      </c>
      <c r="T100" s="144">
        <f t="shared" ref="T100:U126" si="17">O100/$Q100*100</f>
        <v>22.464275959014461</v>
      </c>
      <c r="U100" s="144">
        <f t="shared" si="17"/>
        <v>38.392283949497276</v>
      </c>
      <c r="W100" s="62"/>
    </row>
    <row r="101" spans="1:23" x14ac:dyDescent="0.25">
      <c r="A101" s="129">
        <v>19</v>
      </c>
      <c r="B101" s="130" t="s">
        <v>6</v>
      </c>
      <c r="C101" s="140">
        <f>'1. EMPLOYMENT'!K101</f>
        <v>26.6</v>
      </c>
      <c r="D101" s="140">
        <f>'2. PARTICIPATION'!K101</f>
        <v>21.547566916213722</v>
      </c>
      <c r="E101" s="140">
        <f>'3. INDEP_LIVING'!T101</f>
        <v>77.765114876635394</v>
      </c>
      <c r="F101" s="141">
        <f>'4. CAPACITY'!P101</f>
        <v>61.160355846840019</v>
      </c>
      <c r="G101" s="146"/>
      <c r="H101" s="146"/>
      <c r="I101" s="146"/>
      <c r="J101" s="146"/>
      <c r="K101" s="142">
        <f t="shared" si="14"/>
        <v>36.860231077706345</v>
      </c>
      <c r="L101" s="145">
        <f t="shared" si="15"/>
        <v>6</v>
      </c>
      <c r="M101" s="144">
        <f t="shared" si="16"/>
        <v>786.04166666666674</v>
      </c>
      <c r="N101" s="144">
        <f t="shared" si="16"/>
        <v>429.65283338262623</v>
      </c>
      <c r="O101" s="144">
        <f t="shared" si="16"/>
        <v>597.23576266761802</v>
      </c>
      <c r="P101" s="144">
        <f t="shared" si="16"/>
        <v>1051.2053787255259</v>
      </c>
      <c r="Q101" s="144">
        <f t="shared" ref="Q101:Q126" si="18">SUM(M101:P101)</f>
        <v>2864.1356414424367</v>
      </c>
      <c r="R101" s="144">
        <f t="shared" ref="R101:S126" si="19">M101/$Q101*100</f>
        <v>27.44428913537071</v>
      </c>
      <c r="S101" s="144">
        <f t="shared" si="19"/>
        <v>15.00113427471069</v>
      </c>
      <c r="T101" s="144">
        <f t="shared" si="17"/>
        <v>20.852216425296042</v>
      </c>
      <c r="U101" s="144">
        <f t="shared" si="17"/>
        <v>36.702360164622569</v>
      </c>
      <c r="W101" s="62"/>
    </row>
    <row r="102" spans="1:23" x14ac:dyDescent="0.25">
      <c r="A102" s="129">
        <v>20</v>
      </c>
      <c r="B102" s="130" t="s">
        <v>7</v>
      </c>
      <c r="C102" s="140">
        <f>'1. EMPLOYMENT'!K102</f>
        <v>19.125</v>
      </c>
      <c r="D102" s="140">
        <f>'2. PARTICIPATION'!K102</f>
        <v>17.392941055763607</v>
      </c>
      <c r="E102" s="140">
        <f>'3. INDEP_LIVING'!T102</f>
        <v>73.368322183887955</v>
      </c>
      <c r="F102" s="141">
        <f>'4. CAPACITY'!P102</f>
        <v>57.798909713411796</v>
      </c>
      <c r="G102" s="146"/>
      <c r="H102" s="146"/>
      <c r="I102" s="146"/>
      <c r="J102" s="146"/>
      <c r="K102" s="142">
        <f t="shared" si="14"/>
        <v>31.677893530588417</v>
      </c>
      <c r="L102" s="145">
        <f t="shared" si="15"/>
        <v>16</v>
      </c>
      <c r="M102" s="144">
        <f t="shared" si="16"/>
        <v>774.375</v>
      </c>
      <c r="N102" s="144">
        <f t="shared" si="16"/>
        <v>588.84101941747576</v>
      </c>
      <c r="O102" s="144">
        <f t="shared" si="16"/>
        <v>703.21936230667507</v>
      </c>
      <c r="P102" s="144">
        <f t="shared" si="16"/>
        <v>1128.6745111214673</v>
      </c>
      <c r="Q102" s="144">
        <f t="shared" si="18"/>
        <v>3195.1098928456181</v>
      </c>
      <c r="R102" s="144">
        <f t="shared" si="19"/>
        <v>24.236255589641981</v>
      </c>
      <c r="S102" s="144">
        <f t="shared" si="19"/>
        <v>18.429444969513838</v>
      </c>
      <c r="T102" s="144">
        <f t="shared" si="17"/>
        <v>22.009238676932522</v>
      </c>
      <c r="U102" s="144">
        <f t="shared" si="17"/>
        <v>35.325060763911658</v>
      </c>
      <c r="W102" s="62"/>
    </row>
    <row r="103" spans="1:23" x14ac:dyDescent="0.25">
      <c r="A103" s="129">
        <v>21</v>
      </c>
      <c r="B103" s="130" t="s">
        <v>8</v>
      </c>
      <c r="C103" s="140">
        <f>'1. EMPLOYMENT'!K103</f>
        <v>16.625</v>
      </c>
      <c r="D103" s="140">
        <f>'2. PARTICIPATION'!K103</f>
        <v>13.014014343428903</v>
      </c>
      <c r="E103" s="140">
        <f>'3. INDEP_LIVING'!T103</f>
        <v>64.023559529853458</v>
      </c>
      <c r="F103" s="141">
        <f>'4. CAPACITY'!P103</f>
        <v>49.28920064613029</v>
      </c>
      <c r="G103" s="146"/>
      <c r="H103" s="146"/>
      <c r="I103" s="146"/>
      <c r="J103" s="146"/>
      <c r="K103" s="142">
        <f t="shared" si="14"/>
        <v>26.633851102411519</v>
      </c>
      <c r="L103" s="145">
        <f t="shared" si="15"/>
        <v>27</v>
      </c>
      <c r="M103" s="144">
        <f t="shared" si="16"/>
        <v>1096.375</v>
      </c>
      <c r="N103" s="144">
        <f t="shared" si="16"/>
        <v>640.16191664933081</v>
      </c>
      <c r="O103" s="144">
        <f t="shared" si="16"/>
        <v>785.86657520290612</v>
      </c>
      <c r="P103" s="144">
        <f t="shared" si="16"/>
        <v>1317.8666252913604</v>
      </c>
      <c r="Q103" s="144">
        <f t="shared" si="18"/>
        <v>3840.2701171435974</v>
      </c>
      <c r="R103" s="144">
        <f t="shared" si="19"/>
        <v>28.549424039356026</v>
      </c>
      <c r="S103" s="144">
        <f t="shared" si="19"/>
        <v>16.669710648517736</v>
      </c>
      <c r="T103" s="144">
        <f t="shared" si="17"/>
        <v>20.463835908173973</v>
      </c>
      <c r="U103" s="144">
        <f t="shared" si="17"/>
        <v>34.317029403952262</v>
      </c>
      <c r="W103" s="62"/>
    </row>
    <row r="104" spans="1:23" x14ac:dyDescent="0.25">
      <c r="A104" s="129">
        <v>22</v>
      </c>
      <c r="B104" s="130" t="s">
        <v>9</v>
      </c>
      <c r="C104" s="140">
        <f>'1. EMPLOYMENT'!K104</f>
        <v>27.524999999999999</v>
      </c>
      <c r="D104" s="140">
        <f>'2. PARTICIPATION'!K104</f>
        <v>13.936308252887397</v>
      </c>
      <c r="E104" s="140">
        <f>'3. INDEP_LIVING'!T104</f>
        <v>66.516132885972809</v>
      </c>
      <c r="F104" s="141">
        <f>'4. CAPACITY'!P104</f>
        <v>54.586581690906264</v>
      </c>
      <c r="G104" s="71"/>
      <c r="H104" s="71"/>
      <c r="I104" s="71"/>
      <c r="J104" s="71"/>
      <c r="K104" s="142">
        <f t="shared" si="14"/>
        <v>32.080387515289125</v>
      </c>
      <c r="L104" s="145">
        <f t="shared" si="15"/>
        <v>12</v>
      </c>
      <c r="M104" s="144">
        <f t="shared" si="16"/>
        <v>1049.125</v>
      </c>
      <c r="N104" s="144">
        <f t="shared" si="16"/>
        <v>442.67985742704377</v>
      </c>
      <c r="O104" s="144">
        <f t="shared" si="16"/>
        <v>726.34208810120731</v>
      </c>
      <c r="P104" s="144">
        <f t="shared" si="16"/>
        <v>1137.2048424154395</v>
      </c>
      <c r="Q104" s="144">
        <f t="shared" si="18"/>
        <v>3355.3517879436909</v>
      </c>
      <c r="R104" s="144">
        <f t="shared" si="19"/>
        <v>31.267213285047248</v>
      </c>
      <c r="S104" s="144">
        <f t="shared" si="19"/>
        <v>13.19324724810264</v>
      </c>
      <c r="T104" s="144">
        <f t="shared" si="17"/>
        <v>21.647270808118218</v>
      </c>
      <c r="U104" s="144">
        <f t="shared" si="17"/>
        <v>33.892268658731886</v>
      </c>
      <c r="W104" s="62"/>
    </row>
    <row r="105" spans="1:23" x14ac:dyDescent="0.25">
      <c r="A105" s="129">
        <v>23</v>
      </c>
      <c r="B105" s="130" t="s">
        <v>10</v>
      </c>
      <c r="C105" s="140">
        <f>'1. EMPLOYMENT'!K105</f>
        <v>26.35</v>
      </c>
      <c r="D105" s="140">
        <f>'2. PARTICIPATION'!K105</f>
        <v>13.398501519694678</v>
      </c>
      <c r="E105" s="140">
        <f>'3. INDEP_LIVING'!T105</f>
        <v>61.040726698243063</v>
      </c>
      <c r="F105" s="141">
        <f>'4. CAPACITY'!P105</f>
        <v>40.035950121731325</v>
      </c>
      <c r="G105" s="71"/>
      <c r="H105" s="71"/>
      <c r="I105" s="71"/>
      <c r="J105" s="71"/>
      <c r="K105" s="142">
        <f t="shared" si="14"/>
        <v>28.023238226063707</v>
      </c>
      <c r="L105" s="145">
        <f t="shared" si="15"/>
        <v>23</v>
      </c>
      <c r="M105" s="144">
        <f t="shared" si="16"/>
        <v>1406.125</v>
      </c>
      <c r="N105" s="144">
        <f t="shared" si="16"/>
        <v>468.84546356834568</v>
      </c>
      <c r="O105" s="144">
        <f t="shared" si="16"/>
        <v>663.06608261235033</v>
      </c>
      <c r="P105" s="144">
        <f t="shared" si="16"/>
        <v>1012.3088190355802</v>
      </c>
      <c r="Q105" s="144">
        <f t="shared" si="18"/>
        <v>3550.3453652162762</v>
      </c>
      <c r="R105" s="144">
        <f t="shared" si="19"/>
        <v>39.605301889111935</v>
      </c>
      <c r="S105" s="144">
        <f t="shared" si="19"/>
        <v>13.205629744130121</v>
      </c>
      <c r="T105" s="144">
        <f t="shared" si="17"/>
        <v>18.676100897354768</v>
      </c>
      <c r="U105" s="144">
        <f t="shared" si="17"/>
        <v>28.512967469403179</v>
      </c>
      <c r="W105" s="62"/>
    </row>
    <row r="106" spans="1:23" x14ac:dyDescent="0.25">
      <c r="A106" s="129">
        <v>24</v>
      </c>
      <c r="B106" s="130" t="s">
        <v>11</v>
      </c>
      <c r="C106" s="140">
        <f>'1. EMPLOYMENT'!K106</f>
        <v>14.574999999999999</v>
      </c>
      <c r="D106" s="140">
        <f>'2. PARTICIPATION'!K106</f>
        <v>15.499485182200736</v>
      </c>
      <c r="E106" s="140">
        <f>'3. INDEP_LIVING'!T106</f>
        <v>73.387602057951824</v>
      </c>
      <c r="F106" s="141">
        <f>'4. CAPACITY'!P106</f>
        <v>51.51093445876409</v>
      </c>
      <c r="G106" s="71"/>
      <c r="H106" s="71"/>
      <c r="I106" s="71"/>
      <c r="J106" s="71"/>
      <c r="K106" s="142">
        <f t="shared" si="14"/>
        <v>28.16701691131826</v>
      </c>
      <c r="L106" s="145">
        <f t="shared" si="15"/>
        <v>22</v>
      </c>
      <c r="M106" s="144">
        <f t="shared" si="16"/>
        <v>869.75</v>
      </c>
      <c r="N106" s="144">
        <f t="shared" si="16"/>
        <v>906.10229245650714</v>
      </c>
      <c r="O106" s="144">
        <f t="shared" si="16"/>
        <v>728.37804692414329</v>
      </c>
      <c r="P106" s="144">
        <f t="shared" si="16"/>
        <v>1211.257737377389</v>
      </c>
      <c r="Q106" s="144">
        <f t="shared" si="18"/>
        <v>3715.4880767580398</v>
      </c>
      <c r="R106" s="144">
        <f t="shared" si="19"/>
        <v>23.408768431815368</v>
      </c>
      <c r="S106" s="144">
        <f t="shared" si="19"/>
        <v>24.387167277552653</v>
      </c>
      <c r="T106" s="144">
        <f t="shared" si="17"/>
        <v>19.603832171618532</v>
      </c>
      <c r="U106" s="144">
        <f t="shared" si="17"/>
        <v>32.600232119013434</v>
      </c>
      <c r="W106" s="62"/>
    </row>
    <row r="107" spans="1:23" x14ac:dyDescent="0.25">
      <c r="A107" s="129">
        <v>25</v>
      </c>
      <c r="B107" s="130" t="s">
        <v>12</v>
      </c>
      <c r="C107" s="140">
        <f>'1. EMPLOYMENT'!K107</f>
        <v>16.827631578947368</v>
      </c>
      <c r="D107" s="140">
        <f>'2. PARTICIPATION'!K107</f>
        <v>14.241916493071278</v>
      </c>
      <c r="E107" s="140">
        <f>'3. INDEP_LIVING'!T107</f>
        <v>65.042117066081431</v>
      </c>
      <c r="F107" s="141">
        <f>'4. CAPACITY'!P107</f>
        <v>47.999471344261998</v>
      </c>
      <c r="G107" s="71"/>
      <c r="H107" s="71"/>
      <c r="I107" s="71"/>
      <c r="J107" s="71"/>
      <c r="K107" s="142">
        <f t="shared" si="14"/>
        <v>26.978447800667073</v>
      </c>
      <c r="L107" s="145">
        <f t="shared" si="15"/>
        <v>26</v>
      </c>
      <c r="M107" s="144">
        <f t="shared" si="16"/>
        <v>497</v>
      </c>
      <c r="N107" s="144">
        <f t="shared" si="16"/>
        <v>539.49165017004225</v>
      </c>
      <c r="O107" s="144">
        <f t="shared" si="16"/>
        <v>634.0051997038222</v>
      </c>
      <c r="P107" s="144">
        <f t="shared" si="16"/>
        <v>904.53221427944925</v>
      </c>
      <c r="Q107" s="144">
        <f t="shared" si="18"/>
        <v>2575.0290641533138</v>
      </c>
      <c r="R107" s="144">
        <f t="shared" si="19"/>
        <v>19.300753025225244</v>
      </c>
      <c r="S107" s="144">
        <f t="shared" si="19"/>
        <v>20.95089557163622</v>
      </c>
      <c r="T107" s="144">
        <f t="shared" si="17"/>
        <v>24.621283251895534</v>
      </c>
      <c r="U107" s="144">
        <f t="shared" si="17"/>
        <v>35.127068151242995</v>
      </c>
      <c r="W107" s="62"/>
    </row>
    <row r="108" spans="1:23" x14ac:dyDescent="0.25">
      <c r="A108" s="129">
        <v>26</v>
      </c>
      <c r="B108" s="130" t="s">
        <v>13</v>
      </c>
      <c r="C108" s="140">
        <f>'1. EMPLOYMENT'!K108</f>
        <v>33.024999999999999</v>
      </c>
      <c r="D108" s="140">
        <f>'2. PARTICIPATION'!K108</f>
        <v>21.818949796181077</v>
      </c>
      <c r="E108" s="140">
        <f>'3. INDEP_LIVING'!T108</f>
        <v>78.12831676773942</v>
      </c>
      <c r="F108" s="141">
        <f>'4. CAPACITY'!P108</f>
        <v>62.550187469449099</v>
      </c>
      <c r="G108" s="71"/>
      <c r="H108" s="71"/>
      <c r="I108" s="71"/>
      <c r="J108" s="71"/>
      <c r="K108" s="142">
        <f t="shared" si="14"/>
        <v>39.518251599327144</v>
      </c>
      <c r="L108" s="145">
        <f t="shared" si="15"/>
        <v>2</v>
      </c>
      <c r="M108" s="144">
        <f t="shared" si="16"/>
        <v>670.25</v>
      </c>
      <c r="N108" s="144">
        <f t="shared" si="16"/>
        <v>649.40593942122041</v>
      </c>
      <c r="O108" s="144">
        <f t="shared" si="16"/>
        <v>692.38260263744235</v>
      </c>
      <c r="P108" s="144">
        <f t="shared" si="16"/>
        <v>1127.9684597458845</v>
      </c>
      <c r="Q108" s="144">
        <f t="shared" si="18"/>
        <v>3140.0070018045471</v>
      </c>
      <c r="R108" s="144">
        <f t="shared" si="19"/>
        <v>21.345493803510966</v>
      </c>
      <c r="S108" s="144">
        <f t="shared" si="19"/>
        <v>20.681671698439207</v>
      </c>
      <c r="T108" s="144">
        <f t="shared" si="17"/>
        <v>22.050352188371981</v>
      </c>
      <c r="U108" s="144">
        <f t="shared" si="17"/>
        <v>35.922482309677854</v>
      </c>
      <c r="W108" s="62"/>
    </row>
    <row r="109" spans="1:23" x14ac:dyDescent="0.25">
      <c r="A109" s="129">
        <v>27</v>
      </c>
      <c r="B109" s="130" t="s">
        <v>14</v>
      </c>
      <c r="C109" s="140">
        <f>'1. EMPLOYMENT'!K109</f>
        <v>39.9</v>
      </c>
      <c r="D109" s="140">
        <f>'2. PARTICIPATION'!K109</f>
        <v>22.97106356085229</v>
      </c>
      <c r="E109" s="140">
        <f>'3. INDEP_LIVING'!T109</f>
        <v>77.752215934828058</v>
      </c>
      <c r="F109" s="141">
        <f>'4. CAPACITY'!P109</f>
        <v>66.887675277213063</v>
      </c>
      <c r="G109" s="71"/>
      <c r="H109" s="71"/>
      <c r="I109" s="71"/>
      <c r="J109" s="71"/>
      <c r="K109" s="142">
        <f t="shared" si="14"/>
        <v>43.157628895223716</v>
      </c>
      <c r="L109" s="145">
        <f t="shared" si="15"/>
        <v>1</v>
      </c>
      <c r="M109" s="144">
        <f t="shared" si="16"/>
        <v>779.625</v>
      </c>
      <c r="N109" s="144">
        <f t="shared" si="16"/>
        <v>752.86073049512834</v>
      </c>
      <c r="O109" s="144">
        <f t="shared" si="16"/>
        <v>738.70043112043857</v>
      </c>
      <c r="P109" s="144">
        <f t="shared" si="16"/>
        <v>1215.6025923160219</v>
      </c>
      <c r="Q109" s="144">
        <f t="shared" si="18"/>
        <v>3486.7887539315889</v>
      </c>
      <c r="R109" s="144">
        <f t="shared" si="19"/>
        <v>22.3593987195502</v>
      </c>
      <c r="S109" s="144">
        <f t="shared" si="19"/>
        <v>21.591807924877216</v>
      </c>
      <c r="T109" s="144">
        <f t="shared" si="17"/>
        <v>21.185695011993605</v>
      </c>
      <c r="U109" s="144">
        <f t="shared" si="17"/>
        <v>34.863098343578983</v>
      </c>
      <c r="W109" s="62"/>
    </row>
    <row r="110" spans="1:23" ht="15.75" thickBot="1" x14ac:dyDescent="0.3">
      <c r="A110" s="147">
        <v>28</v>
      </c>
      <c r="B110" s="148" t="s">
        <v>15</v>
      </c>
      <c r="C110" s="177">
        <f>'1. EMPLOYMENT'!K110</f>
        <v>30.65</v>
      </c>
      <c r="D110" s="177">
        <f>'2. PARTICIPATION'!K110</f>
        <v>22.153333050957805</v>
      </c>
      <c r="E110" s="177">
        <f>'3. INDEP_LIVING'!T110</f>
        <v>73.917067243686873</v>
      </c>
      <c r="F110" s="178">
        <f>'4. CAPACITY'!P110</f>
        <v>61.737038800159745</v>
      </c>
      <c r="G110" s="71"/>
      <c r="H110" s="71"/>
      <c r="I110" s="71"/>
      <c r="J110" s="71"/>
      <c r="K110" s="176">
        <f t="shared" si="14"/>
        <v>38.220281052235869</v>
      </c>
      <c r="L110" s="149">
        <f t="shared" si="15"/>
        <v>4</v>
      </c>
      <c r="M110" s="144">
        <f t="shared" ref="M110:P110" si="20">+C94*G$43</f>
        <v>583.625</v>
      </c>
      <c r="N110" s="144">
        <f t="shared" si="20"/>
        <v>844.36316695352843</v>
      </c>
      <c r="O110" s="144">
        <f t="shared" si="20"/>
        <v>675.55303088877281</v>
      </c>
      <c r="P110" s="144">
        <f t="shared" si="20"/>
        <v>1064.8779505674825</v>
      </c>
      <c r="Q110" s="144">
        <f t="shared" si="18"/>
        <v>3168.4191484097837</v>
      </c>
      <c r="R110" s="144">
        <f t="shared" si="19"/>
        <v>18.420069210000797</v>
      </c>
      <c r="S110" s="144">
        <f t="shared" si="19"/>
        <v>26.649351850348168</v>
      </c>
      <c r="T110" s="144">
        <f t="shared" si="17"/>
        <v>21.321453988429216</v>
      </c>
      <c r="U110" s="144">
        <f t="shared" si="17"/>
        <v>33.609124951221823</v>
      </c>
      <c r="W110" s="62"/>
    </row>
    <row r="111" spans="1:23" x14ac:dyDescent="0.25">
      <c r="M111" s="62">
        <f t="shared" ref="M111:P125" si="21">+C96*G$43</f>
        <v>1087.625</v>
      </c>
      <c r="N111" s="62">
        <f t="shared" si="21"/>
        <v>561.23213519975104</v>
      </c>
      <c r="O111" s="62">
        <f t="shared" si="21"/>
        <v>576.16467125616555</v>
      </c>
      <c r="P111" s="62">
        <f t="shared" si="21"/>
        <v>992.31728522158448</v>
      </c>
      <c r="Q111" s="62">
        <f t="shared" si="18"/>
        <v>3217.3390916775011</v>
      </c>
      <c r="R111" s="62">
        <f t="shared" si="19"/>
        <v>33.805109408996699</v>
      </c>
      <c r="S111" s="62">
        <f t="shared" si="19"/>
        <v>17.443984585010838</v>
      </c>
      <c r="T111" s="62">
        <f t="shared" si="17"/>
        <v>17.908111480899478</v>
      </c>
      <c r="U111" s="62">
        <f t="shared" si="17"/>
        <v>30.84279452509298</v>
      </c>
      <c r="W111" s="62"/>
    </row>
    <row r="112" spans="1:23" x14ac:dyDescent="0.25">
      <c r="B112" s="130" t="s">
        <v>68</v>
      </c>
      <c r="C112" s="150">
        <f>AVERAGE(C83:C110)</f>
        <v>23.348870026629072</v>
      </c>
      <c r="D112" s="150">
        <f>AVERAGE(D83:D110)</f>
        <v>17.465641810244851</v>
      </c>
      <c r="E112" s="150">
        <f>AVERAGE(E83:E110)</f>
        <v>69.535944560534617</v>
      </c>
      <c r="F112" s="150">
        <f>AVERAGE(F83:F110)</f>
        <v>54.9565359372179</v>
      </c>
      <c r="K112" s="150">
        <f>AVERAGE(K83:K110)</f>
        <v>32.229980786402912</v>
      </c>
      <c r="M112" s="62">
        <f t="shared" si="21"/>
        <v>991.375</v>
      </c>
      <c r="N112" s="62">
        <f t="shared" si="21"/>
        <v>487.46398893484837</v>
      </c>
      <c r="O112" s="62">
        <f t="shared" si="21"/>
        <v>656.91514792585531</v>
      </c>
      <c r="P112" s="62">
        <f t="shared" si="21"/>
        <v>940.84009170421848</v>
      </c>
      <c r="Q112" s="62">
        <f t="shared" si="18"/>
        <v>3076.5942285649221</v>
      </c>
      <c r="R112" s="62">
        <f t="shared" si="19"/>
        <v>32.22313137024986</v>
      </c>
      <c r="S112" s="62">
        <f t="shared" si="19"/>
        <v>15.844273008411189</v>
      </c>
      <c r="T112" s="62">
        <f t="shared" si="17"/>
        <v>21.352024320486144</v>
      </c>
      <c r="U112" s="62">
        <f t="shared" si="17"/>
        <v>30.58057130085281</v>
      </c>
      <c r="W112" s="62"/>
    </row>
    <row r="113" spans="13:23" x14ac:dyDescent="0.25">
      <c r="M113" s="144">
        <f t="shared" si="21"/>
        <v>622.02291666666656</v>
      </c>
      <c r="N113" s="144">
        <f t="shared" si="21"/>
        <v>612.90245388096071</v>
      </c>
      <c r="O113" s="144">
        <f t="shared" si="21"/>
        <v>741.83496804880679</v>
      </c>
      <c r="P113" s="144">
        <f t="shared" si="21"/>
        <v>1262.4130457735976</v>
      </c>
      <c r="Q113" s="144">
        <f t="shared" si="18"/>
        <v>3239.1733843700313</v>
      </c>
      <c r="R113" s="144">
        <f t="shared" si="19"/>
        <v>19.203137432164358</v>
      </c>
      <c r="S113" s="144">
        <f t="shared" si="19"/>
        <v>18.921569831315487</v>
      </c>
      <c r="T113" s="144">
        <f t="shared" si="17"/>
        <v>22.901983932949673</v>
      </c>
      <c r="U113" s="144">
        <f t="shared" si="17"/>
        <v>38.97330880357049</v>
      </c>
      <c r="W113" s="62"/>
    </row>
    <row r="114" spans="13:23" x14ac:dyDescent="0.25">
      <c r="M114" s="144">
        <f t="shared" si="21"/>
        <v>575.75</v>
      </c>
      <c r="N114" s="144">
        <f t="shared" si="21"/>
        <v>526.74507955870615</v>
      </c>
      <c r="O114" s="144">
        <f t="shared" si="21"/>
        <v>681.01441252989889</v>
      </c>
      <c r="P114" s="144">
        <f t="shared" si="21"/>
        <v>951.82987062818916</v>
      </c>
      <c r="Q114" s="144">
        <f t="shared" si="18"/>
        <v>2735.3393627167943</v>
      </c>
      <c r="R114" s="144">
        <f t="shared" si="19"/>
        <v>21.048576562293665</v>
      </c>
      <c r="S114" s="144">
        <f t="shared" si="19"/>
        <v>19.257028460100553</v>
      </c>
      <c r="T114" s="144">
        <f t="shared" si="17"/>
        <v>24.896889278612274</v>
      </c>
      <c r="U114" s="144">
        <f t="shared" si="17"/>
        <v>34.797505698993511</v>
      </c>
      <c r="W114" s="62"/>
    </row>
    <row r="115" spans="13:23" x14ac:dyDescent="0.25">
      <c r="M115" s="144">
        <f t="shared" si="21"/>
        <v>336.36093749999998</v>
      </c>
      <c r="N115" s="144">
        <f t="shared" si="21"/>
        <v>579.5225255631392</v>
      </c>
      <c r="O115" s="144">
        <f t="shared" si="21"/>
        <v>704.91560315078743</v>
      </c>
      <c r="P115" s="144">
        <f t="shared" si="21"/>
        <v>1153.8292021155169</v>
      </c>
      <c r="Q115" s="144">
        <f t="shared" si="18"/>
        <v>2774.6282683294435</v>
      </c>
      <c r="R115" s="144">
        <f t="shared" si="19"/>
        <v>12.12273879493476</v>
      </c>
      <c r="S115" s="144">
        <f t="shared" si="19"/>
        <v>20.886492514258851</v>
      </c>
      <c r="T115" s="144">
        <f t="shared" si="17"/>
        <v>25.405767366999587</v>
      </c>
      <c r="U115" s="144">
        <f t="shared" si="17"/>
        <v>41.5850013238068</v>
      </c>
      <c r="W115" s="62"/>
    </row>
    <row r="116" spans="13:23" x14ac:dyDescent="0.25">
      <c r="M116" s="144">
        <f t="shared" si="21"/>
        <v>931</v>
      </c>
      <c r="N116" s="144">
        <f t="shared" si="21"/>
        <v>754.16484206748021</v>
      </c>
      <c r="O116" s="144">
        <f t="shared" si="21"/>
        <v>777.65114876635391</v>
      </c>
      <c r="P116" s="144">
        <f t="shared" si="21"/>
        <v>1223.2071169368005</v>
      </c>
      <c r="Q116" s="144">
        <f t="shared" si="18"/>
        <v>3686.0231077706344</v>
      </c>
      <c r="R116" s="144">
        <f t="shared" si="19"/>
        <v>25.257573617412387</v>
      </c>
      <c r="S116" s="144">
        <f t="shared" si="19"/>
        <v>20.460122468510818</v>
      </c>
      <c r="T116" s="144">
        <f t="shared" si="17"/>
        <v>21.097294456102574</v>
      </c>
      <c r="U116" s="144">
        <f t="shared" si="17"/>
        <v>33.185009457974225</v>
      </c>
      <c r="W116" s="62"/>
    </row>
    <row r="117" spans="13:23" x14ac:dyDescent="0.25">
      <c r="M117" s="144">
        <f t="shared" si="21"/>
        <v>669.375</v>
      </c>
      <c r="N117" s="144">
        <f t="shared" si="21"/>
        <v>608.75293695172627</v>
      </c>
      <c r="O117" s="144">
        <f t="shared" si="21"/>
        <v>733.68322183887949</v>
      </c>
      <c r="P117" s="144">
        <f t="shared" si="21"/>
        <v>1155.9781942682359</v>
      </c>
      <c r="Q117" s="144">
        <f t="shared" si="18"/>
        <v>3167.7893530588417</v>
      </c>
      <c r="R117" s="144">
        <f t="shared" si="19"/>
        <v>21.130666385807704</v>
      </c>
      <c r="S117" s="144">
        <f t="shared" si="19"/>
        <v>19.216963917247519</v>
      </c>
      <c r="T117" s="144">
        <f t="shared" si="17"/>
        <v>23.160732614068209</v>
      </c>
      <c r="U117" s="144">
        <f t="shared" si="17"/>
        <v>36.491637082876565</v>
      </c>
      <c r="W117" s="62"/>
    </row>
    <row r="118" spans="13:23" x14ac:dyDescent="0.25">
      <c r="M118" s="144">
        <f t="shared" si="21"/>
        <v>581.875</v>
      </c>
      <c r="N118" s="144">
        <f t="shared" si="21"/>
        <v>455.4905020200116</v>
      </c>
      <c r="O118" s="144">
        <f t="shared" si="21"/>
        <v>640.23559529853458</v>
      </c>
      <c r="P118" s="144">
        <f t="shared" si="21"/>
        <v>985.78401292260583</v>
      </c>
      <c r="Q118" s="144">
        <f t="shared" si="18"/>
        <v>2663.3851102411518</v>
      </c>
      <c r="R118" s="144">
        <f t="shared" si="19"/>
        <v>21.847197304009676</v>
      </c>
      <c r="S118" s="144">
        <f t="shared" si="19"/>
        <v>17.10193919266786</v>
      </c>
      <c r="T118" s="144">
        <f t="shared" si="17"/>
        <v>24.038416105756689</v>
      </c>
      <c r="U118" s="144">
        <f t="shared" si="17"/>
        <v>37.012447397565786</v>
      </c>
    </row>
    <row r="119" spans="13:23" x14ac:dyDescent="0.25">
      <c r="M119" s="144">
        <f t="shared" si="21"/>
        <v>963.375</v>
      </c>
      <c r="N119" s="144">
        <f t="shared" si="21"/>
        <v>487.77078885105891</v>
      </c>
      <c r="O119" s="144">
        <f t="shared" si="21"/>
        <v>665.16132885972809</v>
      </c>
      <c r="P119" s="144">
        <f t="shared" si="21"/>
        <v>1091.7316338181254</v>
      </c>
      <c r="Q119" s="144">
        <f t="shared" si="18"/>
        <v>3208.0387515289126</v>
      </c>
      <c r="R119" s="144">
        <f t="shared" si="19"/>
        <v>30.030030015718079</v>
      </c>
      <c r="S119" s="144">
        <f t="shared" si="19"/>
        <v>15.204641422071141</v>
      </c>
      <c r="T119" s="144">
        <f t="shared" si="17"/>
        <v>20.734204926381274</v>
      </c>
      <c r="U119" s="144">
        <f t="shared" si="17"/>
        <v>34.031123635829502</v>
      </c>
    </row>
    <row r="120" spans="13:23" x14ac:dyDescent="0.25">
      <c r="M120" s="144">
        <f t="shared" si="21"/>
        <v>922.25</v>
      </c>
      <c r="N120" s="144">
        <f t="shared" si="21"/>
        <v>468.94755318931374</v>
      </c>
      <c r="O120" s="144">
        <f t="shared" si="21"/>
        <v>610.40726698243066</v>
      </c>
      <c r="P120" s="144">
        <f t="shared" si="21"/>
        <v>800.71900243462653</v>
      </c>
      <c r="Q120" s="144">
        <f t="shared" si="18"/>
        <v>2802.3238226063709</v>
      </c>
      <c r="R120" s="144">
        <f t="shared" si="19"/>
        <v>32.910186630117515</v>
      </c>
      <c r="S120" s="144">
        <f t="shared" si="19"/>
        <v>16.734238541824102</v>
      </c>
      <c r="T120" s="144">
        <f t="shared" si="17"/>
        <v>21.782181704279495</v>
      </c>
      <c r="U120" s="144">
        <f t="shared" si="17"/>
        <v>28.573393123778889</v>
      </c>
    </row>
    <row r="121" spans="13:23" x14ac:dyDescent="0.25">
      <c r="M121" s="144">
        <f t="shared" si="21"/>
        <v>510.125</v>
      </c>
      <c r="N121" s="144">
        <f t="shared" si="21"/>
        <v>542.48198137702582</v>
      </c>
      <c r="O121" s="144">
        <f t="shared" si="21"/>
        <v>733.87602057951824</v>
      </c>
      <c r="P121" s="144">
        <f t="shared" si="21"/>
        <v>1030.2186891752817</v>
      </c>
      <c r="Q121" s="144">
        <f t="shared" si="18"/>
        <v>2816.701691131826</v>
      </c>
      <c r="R121" s="144">
        <f t="shared" si="19"/>
        <v>18.110721543786134</v>
      </c>
      <c r="S121" s="144">
        <f t="shared" si="19"/>
        <v>19.259475828945238</v>
      </c>
      <c r="T121" s="144">
        <f t="shared" si="17"/>
        <v>26.05444598162709</v>
      </c>
      <c r="U121" s="144">
        <f t="shared" si="17"/>
        <v>36.575356645641534</v>
      </c>
    </row>
    <row r="122" spans="13:23" x14ac:dyDescent="0.25">
      <c r="M122" s="144">
        <f t="shared" si="21"/>
        <v>588.96710526315792</v>
      </c>
      <c r="N122" s="144">
        <f t="shared" si="21"/>
        <v>498.46707725749474</v>
      </c>
      <c r="O122" s="144">
        <f t="shared" si="21"/>
        <v>650.42117066081437</v>
      </c>
      <c r="P122" s="144">
        <f t="shared" si="21"/>
        <v>959.98942688523994</v>
      </c>
      <c r="Q122" s="144">
        <f t="shared" si="18"/>
        <v>2697.8447800667072</v>
      </c>
      <c r="R122" s="144">
        <f t="shared" si="19"/>
        <v>21.831022659820889</v>
      </c>
      <c r="S122" s="144">
        <f t="shared" si="19"/>
        <v>18.476492085106898</v>
      </c>
      <c r="T122" s="144">
        <f t="shared" si="17"/>
        <v>24.108917439080095</v>
      </c>
      <c r="U122" s="144">
        <f t="shared" si="17"/>
        <v>35.583567815992104</v>
      </c>
    </row>
    <row r="123" spans="13:23" x14ac:dyDescent="0.25">
      <c r="M123" s="144">
        <f t="shared" si="21"/>
        <v>1155.875</v>
      </c>
      <c r="N123" s="144">
        <f t="shared" si="21"/>
        <v>763.66324286633767</v>
      </c>
      <c r="O123" s="144">
        <f t="shared" si="21"/>
        <v>781.2831676773942</v>
      </c>
      <c r="P123" s="144">
        <f t="shared" si="21"/>
        <v>1251.003749388982</v>
      </c>
      <c r="Q123" s="144">
        <f t="shared" si="18"/>
        <v>3951.8251599327141</v>
      </c>
      <c r="R123" s="144">
        <f t="shared" si="19"/>
        <v>29.24914319892838</v>
      </c>
      <c r="S123" s="144">
        <f t="shared" si="19"/>
        <v>19.324317548485372</v>
      </c>
      <c r="T123" s="144">
        <f t="shared" si="17"/>
        <v>19.770185573966454</v>
      </c>
      <c r="U123" s="144">
        <f t="shared" si="17"/>
        <v>31.656353678619787</v>
      </c>
    </row>
    <row r="124" spans="13:23" x14ac:dyDescent="0.25">
      <c r="M124" s="144">
        <f t="shared" si="21"/>
        <v>1396.5</v>
      </c>
      <c r="N124" s="144">
        <f t="shared" si="21"/>
        <v>803.98722462983017</v>
      </c>
      <c r="O124" s="144">
        <f t="shared" si="21"/>
        <v>777.52215934828064</v>
      </c>
      <c r="P124" s="144">
        <f t="shared" si="21"/>
        <v>1337.7535055442613</v>
      </c>
      <c r="Q124" s="144">
        <f t="shared" si="18"/>
        <v>4315.7628895223716</v>
      </c>
      <c r="R124" s="144">
        <f t="shared" si="19"/>
        <v>32.358126147068091</v>
      </c>
      <c r="S124" s="144">
        <f t="shared" si="19"/>
        <v>18.629087028430515</v>
      </c>
      <c r="T124" s="144">
        <f t="shared" si="17"/>
        <v>18.015868323904364</v>
      </c>
      <c r="U124" s="144">
        <f t="shared" si="17"/>
        <v>30.996918500597037</v>
      </c>
    </row>
    <row r="125" spans="13:23" x14ac:dyDescent="0.25">
      <c r="M125" s="144">
        <f t="shared" si="21"/>
        <v>1072.75</v>
      </c>
      <c r="N125" s="144">
        <f t="shared" si="21"/>
        <v>775.36665678352313</v>
      </c>
      <c r="O125" s="144">
        <f t="shared" si="21"/>
        <v>739.1706724368687</v>
      </c>
      <c r="P125" s="144">
        <f t="shared" si="21"/>
        <v>1234.7407760031949</v>
      </c>
      <c r="Q125" s="144">
        <f t="shared" si="18"/>
        <v>3822.0281052235869</v>
      </c>
      <c r="R125" s="144">
        <f t="shared" si="19"/>
        <v>28.067559171892707</v>
      </c>
      <c r="S125" s="144">
        <f t="shared" si="19"/>
        <v>20.286785848691828</v>
      </c>
      <c r="T125" s="144">
        <f t="shared" si="17"/>
        <v>19.339749789559111</v>
      </c>
      <c r="U125" s="144">
        <f t="shared" si="17"/>
        <v>32.305905189856347</v>
      </c>
    </row>
    <row r="126" spans="13:23" x14ac:dyDescent="0.25">
      <c r="M126" s="144" t="e">
        <f>+#REF!*G$43</f>
        <v>#REF!</v>
      </c>
      <c r="N126" s="144" t="e">
        <f>+#REF!*H$43</f>
        <v>#REF!</v>
      </c>
      <c r="O126" s="144" t="e">
        <f>+#REF!*I$43</f>
        <v>#REF!</v>
      </c>
      <c r="P126" s="144" t="e">
        <f>+#REF!*J$43</f>
        <v>#REF!</v>
      </c>
      <c r="Q126" s="144" t="e">
        <f t="shared" si="18"/>
        <v>#REF!</v>
      </c>
      <c r="R126" s="144" t="e">
        <f t="shared" si="19"/>
        <v>#REF!</v>
      </c>
      <c r="S126" s="144" t="e">
        <f t="shared" si="19"/>
        <v>#REF!</v>
      </c>
      <c r="T126" s="144" t="e">
        <f t="shared" si="17"/>
        <v>#REF!</v>
      </c>
      <c r="U126" s="144" t="e">
        <f t="shared" si="17"/>
        <v>#REF!</v>
      </c>
    </row>
  </sheetData>
  <mergeCells count="18">
    <mergeCell ref="R1:U1"/>
    <mergeCell ref="A1:B1"/>
    <mergeCell ref="C1:F1"/>
    <mergeCell ref="G1:J1"/>
    <mergeCell ref="K1:L1"/>
    <mergeCell ref="M1:P1"/>
    <mergeCell ref="R81:U81"/>
    <mergeCell ref="A41:B41"/>
    <mergeCell ref="C41:F41"/>
    <mergeCell ref="G41:J41"/>
    <mergeCell ref="K41:L41"/>
    <mergeCell ref="M41:P41"/>
    <mergeCell ref="R41:U41"/>
    <mergeCell ref="A81:B81"/>
    <mergeCell ref="C81:F81"/>
    <mergeCell ref="G81:J81"/>
    <mergeCell ref="K81:L81"/>
    <mergeCell ref="M81:P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EMPLOYMENT</vt:lpstr>
      <vt:lpstr>2. PARTICIPATION</vt:lpstr>
      <vt:lpstr>3. INDEP_LIVING</vt:lpstr>
      <vt:lpstr>4. CAPACITY</vt:lpstr>
      <vt:lpstr>overall AAI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azaidi</dc:creator>
  <cp:lastModifiedBy>Olga Kharitonova</cp:lastModifiedBy>
  <cp:lastPrinted>2018-03-12T08:46:58Z</cp:lastPrinted>
  <dcterms:created xsi:type="dcterms:W3CDTF">2012-03-19T07:57:12Z</dcterms:created>
  <dcterms:modified xsi:type="dcterms:W3CDTF">2019-05-14T10:16:36Z</dcterms:modified>
</cp:coreProperties>
</file>