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15360" windowHeight="9105" tabRatio="798" activeTab="4"/>
  </bookViews>
  <sheets>
    <sheet name="1. EMPLOYMENT" sheetId="12" r:id="rId1"/>
    <sheet name="2. PARTICIPATION" sheetId="13" r:id="rId2"/>
    <sheet name="3. INDEP_LIVING" sheetId="17" r:id="rId3"/>
    <sheet name="4. CAPACITY" sheetId="16" r:id="rId4"/>
    <sheet name="overall AAI" sheetId="18" r:id="rId5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84" i="16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T84" i="17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4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P126" i="18" l="1"/>
  <c r="O126"/>
  <c r="N126"/>
  <c r="M126"/>
  <c r="P78"/>
  <c r="O78"/>
  <c r="N78"/>
  <c r="M78"/>
  <c r="Q78" l="1"/>
  <c r="U78" s="1"/>
  <c r="Q126"/>
  <c r="U126" s="1"/>
  <c r="R126" l="1"/>
  <c r="S78"/>
  <c r="T78"/>
  <c r="R78"/>
  <c r="S126"/>
  <c r="T126"/>
  <c r="J117" i="17" l="1"/>
  <c r="I117"/>
  <c r="H117"/>
  <c r="G117"/>
  <c r="F117"/>
  <c r="E117"/>
  <c r="D117"/>
  <c r="C117"/>
  <c r="J116"/>
  <c r="I116"/>
  <c r="H116"/>
  <c r="G116"/>
  <c r="F116"/>
  <c r="E116"/>
  <c r="D116"/>
  <c r="C116"/>
  <c r="J115"/>
  <c r="I115"/>
  <c r="H115"/>
  <c r="G115"/>
  <c r="F115"/>
  <c r="E115"/>
  <c r="D115"/>
  <c r="C115"/>
  <c r="J114"/>
  <c r="I114"/>
  <c r="H114"/>
  <c r="G114"/>
  <c r="F114"/>
  <c r="E114"/>
  <c r="D114"/>
  <c r="C114"/>
  <c r="J113"/>
  <c r="I113"/>
  <c r="H113"/>
  <c r="G113"/>
  <c r="F113"/>
  <c r="E113"/>
  <c r="D113"/>
  <c r="C113"/>
  <c r="E110" i="18"/>
  <c r="S110" i="17"/>
  <c r="E109" i="18"/>
  <c r="S109" i="17"/>
  <c r="E108" i="18"/>
  <c r="S91" i="17"/>
  <c r="E107" i="18"/>
  <c r="S106" i="17"/>
  <c r="E106" i="18"/>
  <c r="S107" i="17"/>
  <c r="E105" i="18"/>
  <c r="S105" i="17"/>
  <c r="E104" i="18"/>
  <c r="S104" i="17"/>
  <c r="E103" i="18"/>
  <c r="S103" i="17"/>
  <c r="E102" i="18"/>
  <c r="S101" i="17"/>
  <c r="E101" i="18"/>
  <c r="S100" i="17"/>
  <c r="E100" i="18"/>
  <c r="S98" i="17"/>
  <c r="E99" i="18"/>
  <c r="S97" i="17"/>
  <c r="E98" i="18"/>
  <c r="S96" i="17"/>
  <c r="E97" i="18"/>
  <c r="S94" i="17"/>
  <c r="E96" i="18"/>
  <c r="S89" i="17"/>
  <c r="E95" i="18"/>
  <c r="S99" i="17"/>
  <c r="E94" i="18"/>
  <c r="S90" i="17"/>
  <c r="E93" i="18"/>
  <c r="S87" i="17"/>
  <c r="E92" i="18"/>
  <c r="S92" i="17"/>
  <c r="E91" i="18"/>
  <c r="S108" i="17"/>
  <c r="E90" i="18"/>
  <c r="S88" i="17"/>
  <c r="E89" i="18"/>
  <c r="S86" i="17"/>
  <c r="E88" i="18"/>
  <c r="S85" i="17"/>
  <c r="E87" i="18"/>
  <c r="S95" i="17"/>
  <c r="E86" i="18"/>
  <c r="S93" i="17"/>
  <c r="E85" i="18"/>
  <c r="S84" i="17"/>
  <c r="E84" i="18"/>
  <c r="S83" i="17"/>
  <c r="T83"/>
  <c r="E83" i="18" s="1"/>
  <c r="S102" i="17"/>
  <c r="J77"/>
  <c r="I77"/>
  <c r="H77"/>
  <c r="G77"/>
  <c r="F77"/>
  <c r="E77"/>
  <c r="D77"/>
  <c r="C77"/>
  <c r="J76"/>
  <c r="I76"/>
  <c r="H76"/>
  <c r="G76"/>
  <c r="F76"/>
  <c r="E76"/>
  <c r="D76"/>
  <c r="C76"/>
  <c r="J75"/>
  <c r="I75"/>
  <c r="H75"/>
  <c r="G75"/>
  <c r="F75"/>
  <c r="E75"/>
  <c r="D75"/>
  <c r="C75"/>
  <c r="J74"/>
  <c r="I74"/>
  <c r="H74"/>
  <c r="G74"/>
  <c r="F74"/>
  <c r="E74"/>
  <c r="D74"/>
  <c r="C74"/>
  <c r="J73"/>
  <c r="I73"/>
  <c r="H73"/>
  <c r="G73"/>
  <c r="F73"/>
  <c r="E73"/>
  <c r="D73"/>
  <c r="C73"/>
  <c r="E70" i="18"/>
  <c r="S70" i="17"/>
  <c r="E69" i="18"/>
  <c r="S69" i="17"/>
  <c r="E68" i="18"/>
  <c r="S51" i="17"/>
  <c r="E67" i="18"/>
  <c r="S66" i="17"/>
  <c r="E66" i="18"/>
  <c r="S67" i="17"/>
  <c r="E65" i="18"/>
  <c r="S65" i="17"/>
  <c r="E64" i="18"/>
  <c r="S64" i="17"/>
  <c r="E63" i="18"/>
  <c r="S63" i="17"/>
  <c r="E62" i="18"/>
  <c r="S61" i="17"/>
  <c r="E61" i="18"/>
  <c r="S60" i="17"/>
  <c r="E60" i="18"/>
  <c r="S58" i="17"/>
  <c r="E59" i="18"/>
  <c r="S57" i="17"/>
  <c r="E58" i="18"/>
  <c r="S56" i="17"/>
  <c r="E57" i="18"/>
  <c r="S54" i="17"/>
  <c r="E56" i="18"/>
  <c r="S49" i="17"/>
  <c r="E55" i="18"/>
  <c r="S59" i="17"/>
  <c r="E54" i="18"/>
  <c r="S50" i="17"/>
  <c r="E53" i="18"/>
  <c r="S47" i="17"/>
  <c r="E52" i="18"/>
  <c r="S52" i="17"/>
  <c r="E51" i="18"/>
  <c r="S68" i="17"/>
  <c r="E50" i="18"/>
  <c r="S48" i="17"/>
  <c r="E49" i="18"/>
  <c r="S46" i="17"/>
  <c r="E48" i="18"/>
  <c r="S45" i="17"/>
  <c r="E47" i="18"/>
  <c r="S55" i="17"/>
  <c r="E46" i="18"/>
  <c r="S53" i="17"/>
  <c r="E45" i="18"/>
  <c r="S44" i="17"/>
  <c r="E44" i="18"/>
  <c r="S43" i="17"/>
  <c r="T43"/>
  <c r="E43" i="18" s="1"/>
  <c r="S62" i="17"/>
  <c r="J37"/>
  <c r="I37"/>
  <c r="H37"/>
  <c r="G37"/>
  <c r="F37"/>
  <c r="E37"/>
  <c r="D37"/>
  <c r="C37"/>
  <c r="J36"/>
  <c r="I36"/>
  <c r="H36"/>
  <c r="G36"/>
  <c r="F36"/>
  <c r="E36"/>
  <c r="D36"/>
  <c r="C36"/>
  <c r="J35"/>
  <c r="I35"/>
  <c r="H35"/>
  <c r="G35"/>
  <c r="F35"/>
  <c r="E35"/>
  <c r="D35"/>
  <c r="C35"/>
  <c r="J34"/>
  <c r="I34"/>
  <c r="H34"/>
  <c r="G34"/>
  <c r="F34"/>
  <c r="E34"/>
  <c r="D34"/>
  <c r="C34"/>
  <c r="J33"/>
  <c r="I33"/>
  <c r="H33"/>
  <c r="G33"/>
  <c r="F33"/>
  <c r="E33"/>
  <c r="D33"/>
  <c r="C33"/>
  <c r="E30" i="18"/>
  <c r="S30" i="17"/>
  <c r="E29" i="18"/>
  <c r="S29" i="17"/>
  <c r="E28" i="18"/>
  <c r="S11" i="17"/>
  <c r="E27" i="18"/>
  <c r="S26" i="17"/>
  <c r="E26" i="18"/>
  <c r="S27" i="17"/>
  <c r="E25" i="18"/>
  <c r="S25" i="17"/>
  <c r="E24" i="18"/>
  <c r="S24" i="17"/>
  <c r="E23" i="18"/>
  <c r="S23" i="17"/>
  <c r="E22" i="18"/>
  <c r="S21" i="17"/>
  <c r="E21" i="18"/>
  <c r="S20" i="17"/>
  <c r="E20" i="18"/>
  <c r="S18" i="17"/>
  <c r="E19" i="18"/>
  <c r="S17" i="17"/>
  <c r="E18" i="18"/>
  <c r="S16" i="17"/>
  <c r="E17" i="18"/>
  <c r="S14" i="17"/>
  <c r="E16" i="18"/>
  <c r="S9" i="17"/>
  <c r="E15" i="18"/>
  <c r="S19" i="17"/>
  <c r="E14" i="18"/>
  <c r="S10" i="17"/>
  <c r="E13" i="18"/>
  <c r="S7" i="17"/>
  <c r="E12" i="18"/>
  <c r="S12" i="17"/>
  <c r="E11" i="18"/>
  <c r="S28" i="17"/>
  <c r="E10" i="18"/>
  <c r="S8" i="17"/>
  <c r="E9" i="18"/>
  <c r="S6" i="17"/>
  <c r="E8" i="18"/>
  <c r="S5" i="17"/>
  <c r="E7" i="18"/>
  <c r="S15" i="17"/>
  <c r="E6" i="18"/>
  <c r="S13" i="17"/>
  <c r="E5" i="18"/>
  <c r="S4" i="17"/>
  <c r="E4" i="18"/>
  <c r="S3" i="17"/>
  <c r="T3"/>
  <c r="E3" i="18" s="1"/>
  <c r="S22" i="17"/>
  <c r="O100" i="18" l="1"/>
  <c r="O102"/>
  <c r="O104"/>
  <c r="O106"/>
  <c r="O108"/>
  <c r="O112"/>
  <c r="O114"/>
  <c r="O116"/>
  <c r="O118"/>
  <c r="O120"/>
  <c r="O122"/>
  <c r="O124"/>
  <c r="E112"/>
  <c r="O101"/>
  <c r="O103"/>
  <c r="O105"/>
  <c r="O107"/>
  <c r="O109"/>
  <c r="O110"/>
  <c r="O111"/>
  <c r="O113"/>
  <c r="O115"/>
  <c r="O117"/>
  <c r="O119"/>
  <c r="O121"/>
  <c r="O123"/>
  <c r="O125"/>
  <c r="O52"/>
  <c r="O59"/>
  <c r="O64"/>
  <c r="O68"/>
  <c r="O70"/>
  <c r="O71"/>
  <c r="O73"/>
  <c r="O75"/>
  <c r="O77"/>
  <c r="O57"/>
  <c r="O62"/>
  <c r="O54"/>
  <c r="O53"/>
  <c r="O60"/>
  <c r="O63"/>
  <c r="O67"/>
  <c r="O69"/>
  <c r="O72"/>
  <c r="O74"/>
  <c r="O76"/>
  <c r="O55"/>
  <c r="O61"/>
  <c r="O66"/>
  <c r="O51"/>
  <c r="E72"/>
  <c r="O56"/>
  <c r="O58"/>
  <c r="O65"/>
  <c r="O6"/>
  <c r="O10"/>
  <c r="O14"/>
  <c r="O16"/>
  <c r="O20"/>
  <c r="O24"/>
  <c r="O30"/>
  <c r="O5"/>
  <c r="O9"/>
  <c r="O11"/>
  <c r="O15"/>
  <c r="O19"/>
  <c r="O23"/>
  <c r="O29"/>
  <c r="O4"/>
  <c r="O8"/>
  <c r="O12"/>
  <c r="O18"/>
  <c r="O22"/>
  <c r="O26"/>
  <c r="O28"/>
  <c r="O3"/>
  <c r="E32"/>
  <c r="O7"/>
  <c r="O17"/>
  <c r="O21"/>
  <c r="O25"/>
  <c r="O27"/>
  <c r="U46" i="17"/>
  <c r="U85"/>
  <c r="U95"/>
  <c r="U99"/>
  <c r="U105"/>
  <c r="U45"/>
  <c r="U55"/>
  <c r="U59"/>
  <c r="U65"/>
  <c r="T117"/>
  <c r="U91"/>
  <c r="U44"/>
  <c r="U83"/>
  <c r="U94"/>
  <c r="U101"/>
  <c r="U110"/>
  <c r="U90"/>
  <c r="U87"/>
  <c r="U89"/>
  <c r="U98"/>
  <c r="U103"/>
  <c r="U97"/>
  <c r="U106"/>
  <c r="T115"/>
  <c r="U93"/>
  <c r="U102"/>
  <c r="U107"/>
  <c r="U109"/>
  <c r="U48"/>
  <c r="U50"/>
  <c r="U52"/>
  <c r="U54"/>
  <c r="U56"/>
  <c r="U58"/>
  <c r="U60"/>
  <c r="U62"/>
  <c r="U64"/>
  <c r="U66"/>
  <c r="U68"/>
  <c r="U70"/>
  <c r="T73"/>
  <c r="T74"/>
  <c r="U47"/>
  <c r="U49"/>
  <c r="U51"/>
  <c r="U53"/>
  <c r="U57"/>
  <c r="U61"/>
  <c r="U63"/>
  <c r="U67"/>
  <c r="U69"/>
  <c r="T76"/>
  <c r="U6"/>
  <c r="U22"/>
  <c r="U26"/>
  <c r="U30"/>
  <c r="U14"/>
  <c r="T36"/>
  <c r="U7"/>
  <c r="U11"/>
  <c r="U15"/>
  <c r="U19"/>
  <c r="U23"/>
  <c r="U27"/>
  <c r="U10"/>
  <c r="U18"/>
  <c r="U12"/>
  <c r="U16"/>
  <c r="T34"/>
  <c r="U5"/>
  <c r="U9"/>
  <c r="U13"/>
  <c r="U17"/>
  <c r="U21"/>
  <c r="U25"/>
  <c r="U29"/>
  <c r="T33"/>
  <c r="T37"/>
  <c r="W43"/>
  <c r="W44"/>
  <c r="W45"/>
  <c r="W46"/>
  <c r="W47"/>
  <c r="W48"/>
  <c r="W49"/>
  <c r="W50"/>
  <c r="W51"/>
  <c r="W52"/>
  <c r="W53"/>
  <c r="W54"/>
  <c r="W55"/>
  <c r="W56"/>
  <c r="W57"/>
  <c r="W58"/>
  <c r="W59"/>
  <c r="W60"/>
  <c r="W61"/>
  <c r="W62"/>
  <c r="W63"/>
  <c r="W64"/>
  <c r="W65"/>
  <c r="W66"/>
  <c r="W67"/>
  <c r="W68"/>
  <c r="W69"/>
  <c r="W70"/>
  <c r="T75"/>
  <c r="U84"/>
  <c r="U88"/>
  <c r="U92"/>
  <c r="U96"/>
  <c r="U100"/>
  <c r="U104"/>
  <c r="U108"/>
  <c r="T114"/>
  <c r="U4"/>
  <c r="U8"/>
  <c r="U20"/>
  <c r="U24"/>
  <c r="T77"/>
  <c r="U86"/>
  <c r="T116"/>
  <c r="U28"/>
  <c r="U3"/>
  <c r="T35"/>
  <c r="U43"/>
  <c r="T113"/>
  <c r="W73" l="1"/>
  <c r="D113" i="13" l="1"/>
  <c r="D114"/>
  <c r="D34"/>
  <c r="D33"/>
  <c r="D74"/>
  <c r="D73"/>
  <c r="D114" i="16"/>
  <c r="D113"/>
  <c r="D74"/>
  <c r="D73"/>
  <c r="D34"/>
  <c r="D33"/>
  <c r="F12" i="18" l="1"/>
  <c r="P12" s="1"/>
  <c r="K49" i="13"/>
  <c r="D49" i="18" s="1"/>
  <c r="N58" s="1"/>
  <c r="K43" i="13"/>
  <c r="D43" i="18" s="1"/>
  <c r="K110" i="13"/>
  <c r="D110" i="18" s="1"/>
  <c r="N125" s="1"/>
  <c r="K109" i="13"/>
  <c r="D109" i="18" s="1"/>
  <c r="N124" s="1"/>
  <c r="K108" i="13"/>
  <c r="D108" i="18" s="1"/>
  <c r="N123" s="1"/>
  <c r="K107" i="13"/>
  <c r="D107" i="18" s="1"/>
  <c r="N122" s="1"/>
  <c r="K106" i="13"/>
  <c r="D106" i="18" s="1"/>
  <c r="N121" s="1"/>
  <c r="K105" i="13"/>
  <c r="D105" i="18" s="1"/>
  <c r="N120" s="1"/>
  <c r="K104" i="13"/>
  <c r="D104" i="18" s="1"/>
  <c r="N119" s="1"/>
  <c r="K103" i="13"/>
  <c r="D103" i="18" s="1"/>
  <c r="N118" s="1"/>
  <c r="K102" i="13"/>
  <c r="D102" i="18" s="1"/>
  <c r="N117" s="1"/>
  <c r="K101" i="13"/>
  <c r="D101" i="18" s="1"/>
  <c r="N116" s="1"/>
  <c r="K100" i="13"/>
  <c r="D100" i="18" s="1"/>
  <c r="N115" s="1"/>
  <c r="K99" i="13"/>
  <c r="D99" i="18" s="1"/>
  <c r="N114" s="1"/>
  <c r="K98" i="13"/>
  <c r="D98" i="18" s="1"/>
  <c r="N113" s="1"/>
  <c r="K97" i="13"/>
  <c r="D97" i="18" s="1"/>
  <c r="N112" s="1"/>
  <c r="K96" i="13"/>
  <c r="D96" i="18" s="1"/>
  <c r="N111" s="1"/>
  <c r="K95" i="13"/>
  <c r="D95" i="18" s="1"/>
  <c r="K94" i="13"/>
  <c r="D94" i="18" s="1"/>
  <c r="N110" s="1"/>
  <c r="K93" i="13"/>
  <c r="D93" i="18" s="1"/>
  <c r="K92" i="13"/>
  <c r="D92" i="18" s="1"/>
  <c r="N109" s="1"/>
  <c r="K91" i="13"/>
  <c r="D91" i="18" s="1"/>
  <c r="N108" s="1"/>
  <c r="K90" i="13"/>
  <c r="D90" i="18" s="1"/>
  <c r="N107" s="1"/>
  <c r="K89" i="13"/>
  <c r="D89" i="18" s="1"/>
  <c r="N106" s="1"/>
  <c r="K88" i="13"/>
  <c r="D88" i="18" s="1"/>
  <c r="N105" s="1"/>
  <c r="K87" i="13"/>
  <c r="D87" i="18" s="1"/>
  <c r="N104" s="1"/>
  <c r="K86" i="13"/>
  <c r="D86" i="18" s="1"/>
  <c r="N103" s="1"/>
  <c r="K85" i="13"/>
  <c r="D85" i="18" s="1"/>
  <c r="N102" s="1"/>
  <c r="K84" i="13"/>
  <c r="D84" i="18" s="1"/>
  <c r="K83" i="13"/>
  <c r="K70"/>
  <c r="D70" i="18" s="1"/>
  <c r="N77" s="1"/>
  <c r="K69" i="13"/>
  <c r="D69" i="18" s="1"/>
  <c r="N76" s="1"/>
  <c r="K68" i="13"/>
  <c r="D68" i="18" s="1"/>
  <c r="N75" s="1"/>
  <c r="K67" i="13"/>
  <c r="D67" i="18" s="1"/>
  <c r="N74" s="1"/>
  <c r="K66" i="13"/>
  <c r="D66" i="18" s="1"/>
  <c r="N73" s="1"/>
  <c r="K65" i="13"/>
  <c r="D65" i="18" s="1"/>
  <c r="N72" s="1"/>
  <c r="K64" i="13"/>
  <c r="D64" i="18" s="1"/>
  <c r="N71" s="1"/>
  <c r="K63" i="13"/>
  <c r="K62"/>
  <c r="D62" i="18" s="1"/>
  <c r="N70" s="1"/>
  <c r="K61" i="13"/>
  <c r="D61" i="18" s="1"/>
  <c r="N69" s="1"/>
  <c r="K60" i="13"/>
  <c r="D60" i="18" s="1"/>
  <c r="N68" s="1"/>
  <c r="K59" i="13"/>
  <c r="D59" i="18" s="1"/>
  <c r="N67" s="1"/>
  <c r="K58" i="13"/>
  <c r="D58" i="18" s="1"/>
  <c r="N66" s="1"/>
  <c r="K57" i="13"/>
  <c r="K56"/>
  <c r="D56" i="18" s="1"/>
  <c r="N64" s="1"/>
  <c r="K55" i="13"/>
  <c r="D55" i="18" s="1"/>
  <c r="N63" s="1"/>
  <c r="K54" i="13"/>
  <c r="D54" i="18" s="1"/>
  <c r="N62" s="1"/>
  <c r="K53" i="13"/>
  <c r="D53" i="18" s="1"/>
  <c r="K52" i="13"/>
  <c r="D52" i="18" s="1"/>
  <c r="N61" s="1"/>
  <c r="K51" i="13"/>
  <c r="D51" i="18" s="1"/>
  <c r="N60" s="1"/>
  <c r="K50" i="13"/>
  <c r="D50" i="18" s="1"/>
  <c r="N59" s="1"/>
  <c r="N49" i="13"/>
  <c r="K48"/>
  <c r="D48" i="18" s="1"/>
  <c r="N57" s="1"/>
  <c r="K47" i="13"/>
  <c r="D47" i="18" s="1"/>
  <c r="N56" s="1"/>
  <c r="K46" i="13"/>
  <c r="D46" i="18" s="1"/>
  <c r="N55" s="1"/>
  <c r="K45" i="13"/>
  <c r="K44"/>
  <c r="D44" i="18" s="1"/>
  <c r="N52" s="1"/>
  <c r="K30" i="13"/>
  <c r="D30" i="18" s="1"/>
  <c r="N30" s="1"/>
  <c r="K29" i="13"/>
  <c r="K28"/>
  <c r="D28" i="18" s="1"/>
  <c r="N28" s="1"/>
  <c r="K27" i="13"/>
  <c r="D27" i="18" s="1"/>
  <c r="N27" s="1"/>
  <c r="K26" i="13"/>
  <c r="D26" i="18" s="1"/>
  <c r="N26" s="1"/>
  <c r="K25" i="13"/>
  <c r="D25" i="18" s="1"/>
  <c r="N25" s="1"/>
  <c r="K24" i="13"/>
  <c r="D24" i="18" s="1"/>
  <c r="N24" s="1"/>
  <c r="K23" i="13"/>
  <c r="D23" i="18" s="1"/>
  <c r="N23" s="1"/>
  <c r="K22" i="13"/>
  <c r="D22" i="18" s="1"/>
  <c r="N22" s="1"/>
  <c r="K21" i="13"/>
  <c r="K20"/>
  <c r="D20" i="18" s="1"/>
  <c r="N20" s="1"/>
  <c r="K19" i="13"/>
  <c r="D19" i="18" s="1"/>
  <c r="N19" s="1"/>
  <c r="K18" i="13"/>
  <c r="D18" i="18" s="1"/>
  <c r="N18" s="1"/>
  <c r="K17" i="13"/>
  <c r="K16"/>
  <c r="D16" i="18" s="1"/>
  <c r="N16" s="1"/>
  <c r="K15" i="13"/>
  <c r="D15" i="18" s="1"/>
  <c r="N15" s="1"/>
  <c r="K14" i="13"/>
  <c r="D14" i="18" s="1"/>
  <c r="N14" s="1"/>
  <c r="K13" i="13"/>
  <c r="K12"/>
  <c r="D12" i="18" s="1"/>
  <c r="N12" s="1"/>
  <c r="K11" i="13"/>
  <c r="D11" i="18" s="1"/>
  <c r="N11" s="1"/>
  <c r="K10" i="13"/>
  <c r="D10" i="18" s="1"/>
  <c r="N10" s="1"/>
  <c r="K9" i="13"/>
  <c r="D9" i="18" s="1"/>
  <c r="N9" s="1"/>
  <c r="K8" i="13"/>
  <c r="D8" i="18" s="1"/>
  <c r="N8" s="1"/>
  <c r="K7" i="13"/>
  <c r="D7" i="18" s="1"/>
  <c r="N7" s="1"/>
  <c r="K6" i="13"/>
  <c r="D6" i="18" s="1"/>
  <c r="N6" s="1"/>
  <c r="K5" i="13"/>
  <c r="K4"/>
  <c r="D4" i="18" s="1"/>
  <c r="N4" s="1"/>
  <c r="K3" i="13"/>
  <c r="F110" i="18"/>
  <c r="P125" s="1"/>
  <c r="F109"/>
  <c r="P124" s="1"/>
  <c r="F108"/>
  <c r="P123" s="1"/>
  <c r="F107"/>
  <c r="P122" s="1"/>
  <c r="F106"/>
  <c r="P121" s="1"/>
  <c r="F105"/>
  <c r="P120" s="1"/>
  <c r="F104"/>
  <c r="P119" s="1"/>
  <c r="F103"/>
  <c r="P118" s="1"/>
  <c r="F102"/>
  <c r="P117" s="1"/>
  <c r="F101"/>
  <c r="P116" s="1"/>
  <c r="F100"/>
  <c r="P115" s="1"/>
  <c r="F99"/>
  <c r="P114" s="1"/>
  <c r="F98"/>
  <c r="P113" s="1"/>
  <c r="F97"/>
  <c r="P112" s="1"/>
  <c r="F96"/>
  <c r="P111" s="1"/>
  <c r="F95"/>
  <c r="F94"/>
  <c r="P110" s="1"/>
  <c r="F93"/>
  <c r="F92"/>
  <c r="P109" s="1"/>
  <c r="F91"/>
  <c r="P108" s="1"/>
  <c r="F90"/>
  <c r="P107" s="1"/>
  <c r="F89"/>
  <c r="P106" s="1"/>
  <c r="F88"/>
  <c r="P105" s="1"/>
  <c r="F87"/>
  <c r="P104" s="1"/>
  <c r="F86"/>
  <c r="P103" s="1"/>
  <c r="F85"/>
  <c r="P102" s="1"/>
  <c r="F84"/>
  <c r="P101" s="1"/>
  <c r="P83" i="16"/>
  <c r="F69" i="18"/>
  <c r="P76" s="1"/>
  <c r="F68"/>
  <c r="P75" s="1"/>
  <c r="F67"/>
  <c r="P74" s="1"/>
  <c r="F66"/>
  <c r="P73" s="1"/>
  <c r="F64"/>
  <c r="P71" s="1"/>
  <c r="F63"/>
  <c r="F62"/>
  <c r="P70" s="1"/>
  <c r="F60"/>
  <c r="F59"/>
  <c r="P67" s="1"/>
  <c r="F58"/>
  <c r="P66" s="1"/>
  <c r="F56"/>
  <c r="P64" s="1"/>
  <c r="F55"/>
  <c r="P63" s="1"/>
  <c r="F54"/>
  <c r="P62" s="1"/>
  <c r="F53"/>
  <c r="F52"/>
  <c r="P61" s="1"/>
  <c r="F51"/>
  <c r="P60" s="1"/>
  <c r="F50"/>
  <c r="P59" s="1"/>
  <c r="F48"/>
  <c r="P57" s="1"/>
  <c r="F47"/>
  <c r="P56" s="1"/>
  <c r="F46"/>
  <c r="P55" s="1"/>
  <c r="F44"/>
  <c r="P52" s="1"/>
  <c r="P43" i="16"/>
  <c r="F43" i="18" s="1"/>
  <c r="F30"/>
  <c r="P30" s="1"/>
  <c r="F29"/>
  <c r="P29" s="1"/>
  <c r="F28"/>
  <c r="P28" s="1"/>
  <c r="F27"/>
  <c r="P27" s="1"/>
  <c r="F26"/>
  <c r="P26" s="1"/>
  <c r="F25"/>
  <c r="P25" s="1"/>
  <c r="F24"/>
  <c r="P24" s="1"/>
  <c r="F23"/>
  <c r="P23" s="1"/>
  <c r="F22"/>
  <c r="P22" s="1"/>
  <c r="F21"/>
  <c r="P21" s="1"/>
  <c r="F20"/>
  <c r="F19"/>
  <c r="F18"/>
  <c r="P18" s="1"/>
  <c r="F17"/>
  <c r="P17" s="1"/>
  <c r="F16"/>
  <c r="P16" s="1"/>
  <c r="F15"/>
  <c r="P15" s="1"/>
  <c r="F14"/>
  <c r="P14" s="1"/>
  <c r="F13"/>
  <c r="F11"/>
  <c r="P11" s="1"/>
  <c r="F10"/>
  <c r="P10" s="1"/>
  <c r="F9"/>
  <c r="P9" s="1"/>
  <c r="F8"/>
  <c r="P8" s="1"/>
  <c r="F7"/>
  <c r="P7" s="1"/>
  <c r="F6"/>
  <c r="P6" s="1"/>
  <c r="F5"/>
  <c r="P5" s="1"/>
  <c r="F4"/>
  <c r="P4" s="1"/>
  <c r="P3" i="16"/>
  <c r="F3" i="18" s="1"/>
  <c r="P3" s="1"/>
  <c r="F83" l="1"/>
  <c r="F112" s="1"/>
  <c r="P117" i="16"/>
  <c r="P113"/>
  <c r="P116"/>
  <c r="P115"/>
  <c r="P114"/>
  <c r="P20" i="18"/>
  <c r="P68"/>
  <c r="S57" i="16"/>
  <c r="F57" i="18"/>
  <c r="P65" s="1"/>
  <c r="P51"/>
  <c r="L25" i="13"/>
  <c r="D3" i="18"/>
  <c r="N101"/>
  <c r="S49" i="16"/>
  <c r="F49" i="18"/>
  <c r="P58" s="1"/>
  <c r="N57" i="13"/>
  <c r="D57" i="18"/>
  <c r="N65" s="1"/>
  <c r="S61" i="16"/>
  <c r="F61" i="18"/>
  <c r="P69" s="1"/>
  <c r="L5" i="13"/>
  <c r="D5" i="18"/>
  <c r="N5" s="1"/>
  <c r="L13" i="13"/>
  <c r="D13" i="18"/>
  <c r="L21" i="13"/>
  <c r="D21" i="18"/>
  <c r="N21" s="1"/>
  <c r="L29" i="13"/>
  <c r="D29" i="18"/>
  <c r="N29" s="1"/>
  <c r="S70" i="16"/>
  <c r="F70" i="18"/>
  <c r="P77" s="1"/>
  <c r="N51"/>
  <c r="L17" i="13"/>
  <c r="D17" i="18"/>
  <c r="N17" s="1"/>
  <c r="N63" i="13"/>
  <c r="D63" i="18"/>
  <c r="F32"/>
  <c r="P19"/>
  <c r="S65" i="16"/>
  <c r="F65" i="18"/>
  <c r="P72" s="1"/>
  <c r="K117" i="13"/>
  <c r="D83" i="18"/>
  <c r="N100" s="1"/>
  <c r="S45" i="16"/>
  <c r="F45" i="18"/>
  <c r="N45" i="13"/>
  <c r="D45" i="18"/>
  <c r="L6" i="13"/>
  <c r="L9"/>
  <c r="L16"/>
  <c r="L19"/>
  <c r="L7"/>
  <c r="L10"/>
  <c r="L20"/>
  <c r="L26"/>
  <c r="L12"/>
  <c r="L15"/>
  <c r="L18"/>
  <c r="L28"/>
  <c r="L49"/>
  <c r="N55"/>
  <c r="L22"/>
  <c r="L4"/>
  <c r="L23"/>
  <c r="L8"/>
  <c r="L11"/>
  <c r="L14"/>
  <c r="L24"/>
  <c r="L27"/>
  <c r="L30"/>
  <c r="L65"/>
  <c r="S46" i="16"/>
  <c r="S50"/>
  <c r="S66"/>
  <c r="Q60"/>
  <c r="S53"/>
  <c r="S69"/>
  <c r="Q6"/>
  <c r="S54"/>
  <c r="S62"/>
  <c r="Q95"/>
  <c r="Q98"/>
  <c r="Q91"/>
  <c r="Q107"/>
  <c r="Q97"/>
  <c r="Q101"/>
  <c r="Q99"/>
  <c r="Q69"/>
  <c r="Q15"/>
  <c r="Q23"/>
  <c r="P77"/>
  <c r="Q59"/>
  <c r="Q92"/>
  <c r="Q108"/>
  <c r="L45" i="13"/>
  <c r="L51"/>
  <c r="L90"/>
  <c r="L98"/>
  <c r="L106"/>
  <c r="Q7" i="16"/>
  <c r="Q87"/>
  <c r="L91" i="13"/>
  <c r="L107"/>
  <c r="Q17" i="16"/>
  <c r="Q55"/>
  <c r="Q88"/>
  <c r="Q93"/>
  <c r="Q104"/>
  <c r="Q109"/>
  <c r="L53" i="13"/>
  <c r="L59"/>
  <c r="N65"/>
  <c r="L84"/>
  <c r="L92"/>
  <c r="L100"/>
  <c r="L108"/>
  <c r="Q103" i="16"/>
  <c r="L99" i="13"/>
  <c r="Q8" i="16"/>
  <c r="Q25"/>
  <c r="Q9"/>
  <c r="Q56"/>
  <c r="Q83"/>
  <c r="Q94"/>
  <c r="Q110"/>
  <c r="L47" i="13"/>
  <c r="N53"/>
  <c r="L85"/>
  <c r="L93"/>
  <c r="L101"/>
  <c r="L109"/>
  <c r="Q19" i="16"/>
  <c r="Q84"/>
  <c r="Q89"/>
  <c r="Q100"/>
  <c r="Q105"/>
  <c r="K35" i="13"/>
  <c r="K34"/>
  <c r="L61"/>
  <c r="N67"/>
  <c r="L86"/>
  <c r="L94"/>
  <c r="L102"/>
  <c r="L110"/>
  <c r="Q27" i="16"/>
  <c r="Q51"/>
  <c r="Q67"/>
  <c r="P35"/>
  <c r="Q11"/>
  <c r="Q52"/>
  <c r="Q68"/>
  <c r="Q90"/>
  <c r="Q106"/>
  <c r="L3" i="13"/>
  <c r="K36"/>
  <c r="N61"/>
  <c r="L87"/>
  <c r="L95"/>
  <c r="L103"/>
  <c r="Q13" i="16"/>
  <c r="Q29"/>
  <c r="Q63"/>
  <c r="Q85"/>
  <c r="Q96"/>
  <c r="K74" i="13"/>
  <c r="L69"/>
  <c r="L88"/>
  <c r="L96"/>
  <c r="L104"/>
  <c r="Q4" i="16"/>
  <c r="Q21"/>
  <c r="Q47"/>
  <c r="Q5"/>
  <c r="Q48"/>
  <c r="S58"/>
  <c r="Q64"/>
  <c r="Q86"/>
  <c r="Q102"/>
  <c r="L57" i="13"/>
  <c r="N69"/>
  <c r="L89"/>
  <c r="L97"/>
  <c r="L105"/>
  <c r="N43"/>
  <c r="L46"/>
  <c r="N47"/>
  <c r="L50"/>
  <c r="N51"/>
  <c r="N59"/>
  <c r="K33"/>
  <c r="K37"/>
  <c r="N46"/>
  <c r="N50"/>
  <c r="N54"/>
  <c r="N58"/>
  <c r="N62"/>
  <c r="N66"/>
  <c r="N70"/>
  <c r="K75"/>
  <c r="L83"/>
  <c r="K114"/>
  <c r="L44"/>
  <c r="L48"/>
  <c r="L52"/>
  <c r="L56"/>
  <c r="L60"/>
  <c r="L64"/>
  <c r="L68"/>
  <c r="K73"/>
  <c r="K76"/>
  <c r="K115"/>
  <c r="L43"/>
  <c r="N44"/>
  <c r="N48"/>
  <c r="N52"/>
  <c r="L55"/>
  <c r="N56"/>
  <c r="N60"/>
  <c r="L63"/>
  <c r="N64"/>
  <c r="L67"/>
  <c r="N68"/>
  <c r="K77"/>
  <c r="K116"/>
  <c r="L54"/>
  <c r="L58"/>
  <c r="L62"/>
  <c r="L66"/>
  <c r="L70"/>
  <c r="K113"/>
  <c r="Q45" i="16"/>
  <c r="Q53"/>
  <c r="Q61"/>
  <c r="P75"/>
  <c r="Q44"/>
  <c r="P76"/>
  <c r="Q10"/>
  <c r="Q12"/>
  <c r="Q14"/>
  <c r="Q16"/>
  <c r="Q18"/>
  <c r="Q20"/>
  <c r="Q22"/>
  <c r="Q24"/>
  <c r="Q26"/>
  <c r="Q28"/>
  <c r="Q30"/>
  <c r="P36"/>
  <c r="S43"/>
  <c r="Q46"/>
  <c r="S47"/>
  <c r="Q50"/>
  <c r="S51"/>
  <c r="Q54"/>
  <c r="S55"/>
  <c r="Q58"/>
  <c r="S59"/>
  <c r="Q62"/>
  <c r="S63"/>
  <c r="Q66"/>
  <c r="S67"/>
  <c r="Q70"/>
  <c r="P74"/>
  <c r="P33"/>
  <c r="P37"/>
  <c r="Q49"/>
  <c r="Q57"/>
  <c r="Q65"/>
  <c r="Q3"/>
  <c r="P34"/>
  <c r="P73"/>
  <c r="S73" s="1"/>
  <c r="Q43"/>
  <c r="S44"/>
  <c r="S48"/>
  <c r="S52"/>
  <c r="S56"/>
  <c r="S60"/>
  <c r="S64"/>
  <c r="S68"/>
  <c r="P100" i="18" l="1"/>
  <c r="N73" i="13"/>
  <c r="D112" i="18"/>
  <c r="F72"/>
  <c r="N54"/>
  <c r="N53"/>
  <c r="P54"/>
  <c r="P53"/>
  <c r="D32"/>
  <c r="N3"/>
  <c r="D72"/>
  <c r="C34" i="12"/>
  <c r="C33"/>
  <c r="C33" i="13" l="1"/>
  <c r="O93" i="16" l="1"/>
  <c r="O70"/>
  <c r="O53"/>
  <c r="O13"/>
  <c r="K93" i="12"/>
  <c r="C93" i="18" s="1"/>
  <c r="K93" s="1"/>
  <c r="K53" i="12"/>
  <c r="C53" i="18" s="1"/>
  <c r="K53" s="1"/>
  <c r="K13" i="12"/>
  <c r="C13" i="18" s="1"/>
  <c r="K13" s="1"/>
  <c r="W53" l="1"/>
  <c r="N53" i="12"/>
  <c r="H77" i="16"/>
  <c r="G77"/>
  <c r="F77"/>
  <c r="E77"/>
  <c r="D77"/>
  <c r="C77"/>
  <c r="H76"/>
  <c r="G76"/>
  <c r="F76"/>
  <c r="E76"/>
  <c r="D76"/>
  <c r="C76"/>
  <c r="H75"/>
  <c r="G75"/>
  <c r="F75"/>
  <c r="E75"/>
  <c r="D75"/>
  <c r="C75"/>
  <c r="H74"/>
  <c r="G74"/>
  <c r="F74"/>
  <c r="E74"/>
  <c r="C74"/>
  <c r="H73"/>
  <c r="G73"/>
  <c r="F73"/>
  <c r="E73"/>
  <c r="C73"/>
  <c r="F117" i="12" l="1"/>
  <c r="E117"/>
  <c r="D117"/>
  <c r="C117"/>
  <c r="F116"/>
  <c r="E116"/>
  <c r="D116"/>
  <c r="C116"/>
  <c r="F115"/>
  <c r="E115"/>
  <c r="D115"/>
  <c r="C115"/>
  <c r="F114"/>
  <c r="E114"/>
  <c r="D114"/>
  <c r="C114"/>
  <c r="F113"/>
  <c r="E113"/>
  <c r="D113"/>
  <c r="C113"/>
  <c r="K110"/>
  <c r="C110" i="18" s="1"/>
  <c r="K110" s="1"/>
  <c r="K109" i="12"/>
  <c r="C109" i="18" s="1"/>
  <c r="K109" s="1"/>
  <c r="K108" i="12"/>
  <c r="C108" i="18" s="1"/>
  <c r="K108" s="1"/>
  <c r="K107" i="12"/>
  <c r="C107" i="18" s="1"/>
  <c r="K107" s="1"/>
  <c r="K106" i="12"/>
  <c r="C106" i="18" s="1"/>
  <c r="K106" s="1"/>
  <c r="K105" i="12"/>
  <c r="C105" i="18" s="1"/>
  <c r="K105" s="1"/>
  <c r="K104" i="12"/>
  <c r="C104" i="18" s="1"/>
  <c r="K104" s="1"/>
  <c r="K103" i="12"/>
  <c r="C103" i="18" s="1"/>
  <c r="K103" s="1"/>
  <c r="K102" i="12"/>
  <c r="C102" i="18" s="1"/>
  <c r="K102" s="1"/>
  <c r="K101" i="12"/>
  <c r="C101" i="18" s="1"/>
  <c r="K101" s="1"/>
  <c r="K100" i="12"/>
  <c r="C100" i="18" s="1"/>
  <c r="K100" s="1"/>
  <c r="K99" i="12"/>
  <c r="C99" i="18" s="1"/>
  <c r="K99" s="1"/>
  <c r="K98" i="12"/>
  <c r="C98" i="18" s="1"/>
  <c r="K98" s="1"/>
  <c r="K97" i="12"/>
  <c r="C97" i="18" s="1"/>
  <c r="K97" s="1"/>
  <c r="K96" i="12"/>
  <c r="C96" i="18" s="1"/>
  <c r="K96" s="1"/>
  <c r="K95" i="12"/>
  <c r="C95" i="18" s="1"/>
  <c r="K95" s="1"/>
  <c r="K94" i="12"/>
  <c r="C94" i="18" s="1"/>
  <c r="K94" s="1"/>
  <c r="K92" i="12"/>
  <c r="C92" i="18" s="1"/>
  <c r="K92" s="1"/>
  <c r="K91" i="12"/>
  <c r="C91" i="18" s="1"/>
  <c r="K91" s="1"/>
  <c r="K90" i="12"/>
  <c r="C90" i="18" s="1"/>
  <c r="K90" s="1"/>
  <c r="K89" i="12"/>
  <c r="C89" i="18" s="1"/>
  <c r="K89" s="1"/>
  <c r="K88" i="12"/>
  <c r="C88" i="18" s="1"/>
  <c r="K88" s="1"/>
  <c r="K87" i="12"/>
  <c r="C87" i="18" s="1"/>
  <c r="K87" s="1"/>
  <c r="K86" i="12"/>
  <c r="C86" i="18" s="1"/>
  <c r="K86" s="1"/>
  <c r="K85" i="12"/>
  <c r="C85" i="18" s="1"/>
  <c r="K85" s="1"/>
  <c r="K84" i="12"/>
  <c r="C84" i="18" s="1"/>
  <c r="K84" s="1"/>
  <c r="K83" i="12"/>
  <c r="C83" i="18" s="1"/>
  <c r="F77" i="12"/>
  <c r="E77"/>
  <c r="D77"/>
  <c r="C77"/>
  <c r="F76"/>
  <c r="E76"/>
  <c r="D76"/>
  <c r="C76"/>
  <c r="F75"/>
  <c r="E75"/>
  <c r="D75"/>
  <c r="C75"/>
  <c r="F74"/>
  <c r="E74"/>
  <c r="D74"/>
  <c r="C74"/>
  <c r="F73"/>
  <c r="E73"/>
  <c r="D73"/>
  <c r="C73"/>
  <c r="K70"/>
  <c r="C70" i="18" s="1"/>
  <c r="K70" s="1"/>
  <c r="K69" i="12"/>
  <c r="C69" i="18" s="1"/>
  <c r="K69" s="1"/>
  <c r="K68" i="12"/>
  <c r="C68" i="18" s="1"/>
  <c r="K68" s="1"/>
  <c r="K67" i="12"/>
  <c r="C67" i="18" s="1"/>
  <c r="K67" s="1"/>
  <c r="K66" i="12"/>
  <c r="C66" i="18" s="1"/>
  <c r="K66" s="1"/>
  <c r="K65" i="12"/>
  <c r="C65" i="18" s="1"/>
  <c r="K65" s="1"/>
  <c r="K64" i="12"/>
  <c r="C64" i="18" s="1"/>
  <c r="K64" s="1"/>
  <c r="K63" i="12"/>
  <c r="C63" i="18" s="1"/>
  <c r="K63" s="1"/>
  <c r="K62" i="12"/>
  <c r="C62" i="18" s="1"/>
  <c r="K62" s="1"/>
  <c r="K61" i="12"/>
  <c r="C61" i="18" s="1"/>
  <c r="K61" s="1"/>
  <c r="K60" i="12"/>
  <c r="C60" i="18" s="1"/>
  <c r="K60" s="1"/>
  <c r="K59" i="12"/>
  <c r="C59" i="18" s="1"/>
  <c r="K59" s="1"/>
  <c r="K58" i="12"/>
  <c r="C58" i="18" s="1"/>
  <c r="K58" s="1"/>
  <c r="K57" i="12"/>
  <c r="C57" i="18" s="1"/>
  <c r="K57" s="1"/>
  <c r="K56" i="12"/>
  <c r="C56" i="18" s="1"/>
  <c r="K56" s="1"/>
  <c r="K55" i="12"/>
  <c r="C55" i="18" s="1"/>
  <c r="K55" s="1"/>
  <c r="K54" i="12"/>
  <c r="C54" i="18" s="1"/>
  <c r="K54" s="1"/>
  <c r="K52" i="12"/>
  <c r="C52" i="18" s="1"/>
  <c r="K52" s="1"/>
  <c r="K51" i="12"/>
  <c r="C51" i="18" s="1"/>
  <c r="K51" s="1"/>
  <c r="K50" i="12"/>
  <c r="C50" i="18" s="1"/>
  <c r="K50" s="1"/>
  <c r="K49" i="12"/>
  <c r="C49" i="18" s="1"/>
  <c r="K49" s="1"/>
  <c r="K48" i="12"/>
  <c r="C48" i="18" s="1"/>
  <c r="K48" s="1"/>
  <c r="K47" i="12"/>
  <c r="C47" i="18" s="1"/>
  <c r="K47" s="1"/>
  <c r="K46" i="12"/>
  <c r="C46" i="18" s="1"/>
  <c r="K46" s="1"/>
  <c r="K45" i="12"/>
  <c r="C45" i="18" s="1"/>
  <c r="K45" s="1"/>
  <c r="K44" i="12"/>
  <c r="C44" i="18" s="1"/>
  <c r="K44" s="1"/>
  <c r="K43" i="12"/>
  <c r="C43" i="18" s="1"/>
  <c r="F37" i="12"/>
  <c r="E37"/>
  <c r="D37"/>
  <c r="C37"/>
  <c r="F36"/>
  <c r="E36"/>
  <c r="D36"/>
  <c r="C36"/>
  <c r="F35"/>
  <c r="E35"/>
  <c r="D35"/>
  <c r="C35"/>
  <c r="F34"/>
  <c r="E34"/>
  <c r="D34"/>
  <c r="F33"/>
  <c r="E33"/>
  <c r="D33"/>
  <c r="K30"/>
  <c r="C30" i="18" s="1"/>
  <c r="K30" s="1"/>
  <c r="K29" i="12"/>
  <c r="C29" i="18" s="1"/>
  <c r="K29" s="1"/>
  <c r="K28" i="12"/>
  <c r="C28" i="18" s="1"/>
  <c r="K28" s="1"/>
  <c r="K27" i="12"/>
  <c r="C27" i="18" s="1"/>
  <c r="K27" s="1"/>
  <c r="K26" i="12"/>
  <c r="C26" i="18" s="1"/>
  <c r="K26" s="1"/>
  <c r="K25" i="12"/>
  <c r="C25" i="18" s="1"/>
  <c r="K25" s="1"/>
  <c r="K24" i="12"/>
  <c r="C24" i="18" s="1"/>
  <c r="K24" s="1"/>
  <c r="K23" i="12"/>
  <c r="C23" i="18" s="1"/>
  <c r="K23" s="1"/>
  <c r="K22" i="12"/>
  <c r="C22" i="18" s="1"/>
  <c r="K22" s="1"/>
  <c r="K21" i="12"/>
  <c r="C21" i="18" s="1"/>
  <c r="K21" s="1"/>
  <c r="K20" i="12"/>
  <c r="C20" i="18" s="1"/>
  <c r="K20" s="1"/>
  <c r="K19" i="12"/>
  <c r="C19" i="18" s="1"/>
  <c r="K19" s="1"/>
  <c r="K18" i="12"/>
  <c r="C18" i="18" s="1"/>
  <c r="K18" s="1"/>
  <c r="K17" i="12"/>
  <c r="C17" i="18" s="1"/>
  <c r="K17" s="1"/>
  <c r="K16" i="12"/>
  <c r="C16" i="18" s="1"/>
  <c r="K16" s="1"/>
  <c r="K15" i="12"/>
  <c r="C15" i="18" s="1"/>
  <c r="K15" s="1"/>
  <c r="K14" i="12"/>
  <c r="C14" i="18" s="1"/>
  <c r="K14" s="1"/>
  <c r="K12" i="12"/>
  <c r="C12" i="18" s="1"/>
  <c r="K12" s="1"/>
  <c r="K11" i="12"/>
  <c r="C11" i="18" s="1"/>
  <c r="K11" s="1"/>
  <c r="K10" i="12"/>
  <c r="C10" i="18" s="1"/>
  <c r="K10" s="1"/>
  <c r="K9" i="12"/>
  <c r="C9" i="18" s="1"/>
  <c r="K9" s="1"/>
  <c r="K8" i="12"/>
  <c r="C8" i="18" s="1"/>
  <c r="K8" s="1"/>
  <c r="K7" i="12"/>
  <c r="C7" i="18" s="1"/>
  <c r="K7" s="1"/>
  <c r="K6" i="12"/>
  <c r="C6" i="18" s="1"/>
  <c r="K6" s="1"/>
  <c r="K5" i="12"/>
  <c r="C5" i="18" s="1"/>
  <c r="K5" s="1"/>
  <c r="K4" i="12"/>
  <c r="C4" i="18" s="1"/>
  <c r="K4" s="1"/>
  <c r="K3" i="12"/>
  <c r="C3" i="18" s="1"/>
  <c r="K3" s="1"/>
  <c r="L3" l="1"/>
  <c r="M23"/>
  <c r="M122"/>
  <c r="M16"/>
  <c r="M74"/>
  <c r="M123"/>
  <c r="M8"/>
  <c r="M51"/>
  <c r="C72"/>
  <c r="K43"/>
  <c r="M101"/>
  <c r="M9"/>
  <c r="M18"/>
  <c r="M26"/>
  <c r="M52"/>
  <c r="M61"/>
  <c r="M69"/>
  <c r="M76"/>
  <c r="M102"/>
  <c r="M110"/>
  <c r="M117"/>
  <c r="M125"/>
  <c r="M6"/>
  <c r="M107"/>
  <c r="M7"/>
  <c r="M67"/>
  <c r="M108"/>
  <c r="M25"/>
  <c r="M75"/>
  <c r="M116"/>
  <c r="M27"/>
  <c r="M54"/>
  <c r="M53"/>
  <c r="M62"/>
  <c r="M70"/>
  <c r="M77"/>
  <c r="M103"/>
  <c r="M118"/>
  <c r="M15"/>
  <c r="M66"/>
  <c r="M115"/>
  <c r="M17"/>
  <c r="M68"/>
  <c r="M109"/>
  <c r="M10"/>
  <c r="M11"/>
  <c r="M20"/>
  <c r="M28"/>
  <c r="M55"/>
  <c r="M63"/>
  <c r="M104"/>
  <c r="M111"/>
  <c r="M119"/>
  <c r="M58"/>
  <c r="C112"/>
  <c r="M100"/>
  <c r="K83"/>
  <c r="M3"/>
  <c r="C32"/>
  <c r="M21"/>
  <c r="M29"/>
  <c r="M56"/>
  <c r="M64"/>
  <c r="M71"/>
  <c r="M105"/>
  <c r="M112"/>
  <c r="M120"/>
  <c r="M73"/>
  <c r="M114"/>
  <c r="M24"/>
  <c r="M59"/>
  <c r="M60"/>
  <c r="M124"/>
  <c r="M19"/>
  <c r="M4"/>
  <c r="M12"/>
  <c r="M5"/>
  <c r="M14"/>
  <c r="M22"/>
  <c r="M30"/>
  <c r="M57"/>
  <c r="M65"/>
  <c r="M72"/>
  <c r="M106"/>
  <c r="M113"/>
  <c r="M121"/>
  <c r="N44" i="12"/>
  <c r="N52"/>
  <c r="N61"/>
  <c r="N50"/>
  <c r="N59"/>
  <c r="N47"/>
  <c r="N56"/>
  <c r="N51"/>
  <c r="N60"/>
  <c r="N45"/>
  <c r="N54"/>
  <c r="N46"/>
  <c r="N55"/>
  <c r="N48"/>
  <c r="N57"/>
  <c r="N49"/>
  <c r="N58"/>
  <c r="N65"/>
  <c r="N62"/>
  <c r="N66"/>
  <c r="N63"/>
  <c r="N67"/>
  <c r="N64"/>
  <c r="N68"/>
  <c r="N69"/>
  <c r="L93"/>
  <c r="L53"/>
  <c r="L13"/>
  <c r="N43"/>
  <c r="N70"/>
  <c r="L4"/>
  <c r="L84"/>
  <c r="L17"/>
  <c r="L6"/>
  <c r="L15"/>
  <c r="L23"/>
  <c r="K34"/>
  <c r="L7"/>
  <c r="L11"/>
  <c r="K74"/>
  <c r="L47"/>
  <c r="K117"/>
  <c r="L87"/>
  <c r="L91"/>
  <c r="L96"/>
  <c r="L100"/>
  <c r="L104"/>
  <c r="L108"/>
  <c r="L12"/>
  <c r="L21"/>
  <c r="L25"/>
  <c r="L29"/>
  <c r="L88"/>
  <c r="L9"/>
  <c r="L45"/>
  <c r="L49"/>
  <c r="L85"/>
  <c r="L89"/>
  <c r="L94"/>
  <c r="L98"/>
  <c r="L102"/>
  <c r="L106"/>
  <c r="L110"/>
  <c r="L8"/>
  <c r="L5"/>
  <c r="L10"/>
  <c r="L19"/>
  <c r="L27"/>
  <c r="L86"/>
  <c r="L90"/>
  <c r="K35"/>
  <c r="L43"/>
  <c r="L54"/>
  <c r="L68"/>
  <c r="K36"/>
  <c r="K75"/>
  <c r="L83"/>
  <c r="K114"/>
  <c r="K33"/>
  <c r="K37"/>
  <c r="L44"/>
  <c r="L46"/>
  <c r="L48"/>
  <c r="L50"/>
  <c r="L52"/>
  <c r="L55"/>
  <c r="L57"/>
  <c r="L59"/>
  <c r="L61"/>
  <c r="L63"/>
  <c r="L65"/>
  <c r="L67"/>
  <c r="L69"/>
  <c r="K76"/>
  <c r="K115"/>
  <c r="L3"/>
  <c r="L14"/>
  <c r="L16"/>
  <c r="L18"/>
  <c r="L20"/>
  <c r="L22"/>
  <c r="L24"/>
  <c r="L26"/>
  <c r="L28"/>
  <c r="L30"/>
  <c r="K73"/>
  <c r="K77"/>
  <c r="L92"/>
  <c r="L95"/>
  <c r="L97"/>
  <c r="L99"/>
  <c r="L101"/>
  <c r="L103"/>
  <c r="L105"/>
  <c r="L107"/>
  <c r="L109"/>
  <c r="K116"/>
  <c r="L51"/>
  <c r="L56"/>
  <c r="L58"/>
  <c r="L60"/>
  <c r="L62"/>
  <c r="L64"/>
  <c r="L66"/>
  <c r="L70"/>
  <c r="K113"/>
  <c r="L95" i="18" l="1"/>
  <c r="L55"/>
  <c r="L17"/>
  <c r="L11"/>
  <c r="Q106"/>
  <c r="R106" s="1"/>
  <c r="Q60"/>
  <c r="R60" s="1"/>
  <c r="Q21"/>
  <c r="R21" s="1"/>
  <c r="Q58"/>
  <c r="R58" s="1"/>
  <c r="Q6"/>
  <c r="R6" s="1"/>
  <c r="L65"/>
  <c r="K32"/>
  <c r="L13"/>
  <c r="L59"/>
  <c r="L43"/>
  <c r="K72"/>
  <c r="L53"/>
  <c r="Q72"/>
  <c r="Q22"/>
  <c r="R22" s="1"/>
  <c r="Q4"/>
  <c r="R4"/>
  <c r="Q59"/>
  <c r="R59" s="1"/>
  <c r="Q120"/>
  <c r="R120" s="1"/>
  <c r="Q64"/>
  <c r="Q119"/>
  <c r="R119" s="1"/>
  <c r="L46"/>
  <c r="L10"/>
  <c r="W60"/>
  <c r="L100"/>
  <c r="W55"/>
  <c r="L54"/>
  <c r="Q116"/>
  <c r="R116" s="1"/>
  <c r="Q67"/>
  <c r="R67" s="1"/>
  <c r="Q125"/>
  <c r="R125" s="1"/>
  <c r="Q76"/>
  <c r="R76" s="1"/>
  <c r="Q26"/>
  <c r="R26" s="1"/>
  <c r="L16"/>
  <c r="L62"/>
  <c r="Q27"/>
  <c r="R27" s="1"/>
  <c r="Q102"/>
  <c r="R102" s="1"/>
  <c r="L22"/>
  <c r="L105"/>
  <c r="W65"/>
  <c r="L104"/>
  <c r="W64"/>
  <c r="Q63"/>
  <c r="R63" s="1"/>
  <c r="Q11"/>
  <c r="R11" s="1"/>
  <c r="Q17"/>
  <c r="Q118"/>
  <c r="R118" s="1"/>
  <c r="Q70"/>
  <c r="R70" s="1"/>
  <c r="W61"/>
  <c r="L101"/>
  <c r="L110"/>
  <c r="W70"/>
  <c r="L69"/>
  <c r="L26"/>
  <c r="Q74"/>
  <c r="R74" s="1"/>
  <c r="W66"/>
  <c r="L106"/>
  <c r="L57"/>
  <c r="L14"/>
  <c r="L19"/>
  <c r="L24"/>
  <c r="W57"/>
  <c r="L97"/>
  <c r="L47"/>
  <c r="Q3"/>
  <c r="R3" s="1"/>
  <c r="W56"/>
  <c r="L96"/>
  <c r="Q55"/>
  <c r="R55" s="1"/>
  <c r="Q10"/>
  <c r="R10" s="1"/>
  <c r="Q115"/>
  <c r="R115" s="1"/>
  <c r="Q62"/>
  <c r="R62" s="1"/>
  <c r="L68"/>
  <c r="L7"/>
  <c r="W62"/>
  <c r="L102"/>
  <c r="L61"/>
  <c r="L18"/>
  <c r="Q51"/>
  <c r="R51" s="1"/>
  <c r="Q16"/>
  <c r="R16" s="1"/>
  <c r="Q12"/>
  <c r="R12" s="1"/>
  <c r="Q101"/>
  <c r="R101" s="1"/>
  <c r="L4"/>
  <c r="Q65"/>
  <c r="R65" s="1"/>
  <c r="Q19"/>
  <c r="R19" s="1"/>
  <c r="Q56"/>
  <c r="R56" s="1"/>
  <c r="L28"/>
  <c r="W46"/>
  <c r="L86"/>
  <c r="Q75"/>
  <c r="R75" s="1"/>
  <c r="W67"/>
  <c r="L107"/>
  <c r="W58"/>
  <c r="L98"/>
  <c r="L48"/>
  <c r="L5"/>
  <c r="L109"/>
  <c r="W69"/>
  <c r="W59"/>
  <c r="L99"/>
  <c r="L88"/>
  <c r="W48"/>
  <c r="L29"/>
  <c r="Q100"/>
  <c r="R100" s="1"/>
  <c r="L87"/>
  <c r="W47"/>
  <c r="Q28"/>
  <c r="R28" s="1"/>
  <c r="Q109"/>
  <c r="Q66"/>
  <c r="R66" s="1"/>
  <c r="Q103"/>
  <c r="R103" s="1"/>
  <c r="Q53"/>
  <c r="R53" s="1"/>
  <c r="L25"/>
  <c r="L90"/>
  <c r="W50"/>
  <c r="L94"/>
  <c r="W54"/>
  <c r="L52"/>
  <c r="L9"/>
  <c r="Q8"/>
  <c r="R8" s="1"/>
  <c r="Q122"/>
  <c r="Q71"/>
  <c r="R71" s="1"/>
  <c r="L67"/>
  <c r="L50"/>
  <c r="Q121"/>
  <c r="R121" s="1"/>
  <c r="Q112"/>
  <c r="R112" s="1"/>
  <c r="L58"/>
  <c r="L8"/>
  <c r="Q113"/>
  <c r="R113" s="1"/>
  <c r="Q57"/>
  <c r="R57" s="1"/>
  <c r="Q5"/>
  <c r="R5" s="1"/>
  <c r="Q124"/>
  <c r="R124" s="1"/>
  <c r="Q114"/>
  <c r="R114" s="1"/>
  <c r="Q105"/>
  <c r="R105" s="1"/>
  <c r="Q29"/>
  <c r="R29" s="1"/>
  <c r="Q104"/>
  <c r="R104" s="1"/>
  <c r="L20"/>
  <c r="L60"/>
  <c r="L15"/>
  <c r="L70"/>
  <c r="Q54"/>
  <c r="R54" s="1"/>
  <c r="Q25"/>
  <c r="R25" s="1"/>
  <c r="Q107"/>
  <c r="R107" s="1"/>
  <c r="Q110"/>
  <c r="R110" s="1"/>
  <c r="Q61"/>
  <c r="R61" s="1"/>
  <c r="Q9"/>
  <c r="R9" s="1"/>
  <c r="L108"/>
  <c r="W68"/>
  <c r="L23"/>
  <c r="Q30"/>
  <c r="Q73"/>
  <c r="R73" s="1"/>
  <c r="L103"/>
  <c r="W63"/>
  <c r="Q108"/>
  <c r="R108" s="1"/>
  <c r="Q52"/>
  <c r="L56"/>
  <c r="Q14"/>
  <c r="Q24"/>
  <c r="R24" s="1"/>
  <c r="L83"/>
  <c r="W43"/>
  <c r="K112"/>
  <c r="L93"/>
  <c r="Q111"/>
  <c r="R111" s="1"/>
  <c r="L92"/>
  <c r="W52"/>
  <c r="L45"/>
  <c r="Q7"/>
  <c r="R7" s="1"/>
  <c r="Q117"/>
  <c r="R117" s="1"/>
  <c r="Q69"/>
  <c r="R69" s="1"/>
  <c r="Q18"/>
  <c r="R18" s="1"/>
  <c r="L89"/>
  <c r="W49"/>
  <c r="L30"/>
  <c r="L12"/>
  <c r="L51"/>
  <c r="L66"/>
  <c r="L64"/>
  <c r="L21"/>
  <c r="L49"/>
  <c r="L63"/>
  <c r="Q20"/>
  <c r="R20" s="1"/>
  <c r="Q68"/>
  <c r="R68" s="1"/>
  <c r="Q15"/>
  <c r="R15" s="1"/>
  <c r="Q77"/>
  <c r="L27"/>
  <c r="L91"/>
  <c r="W51"/>
  <c r="L6"/>
  <c r="L85"/>
  <c r="W45"/>
  <c r="L44"/>
  <c r="L84"/>
  <c r="W44"/>
  <c r="Q123"/>
  <c r="R123" s="1"/>
  <c r="Q23"/>
  <c r="R23" s="1"/>
  <c r="N73" i="12"/>
  <c r="F117" i="13"/>
  <c r="E117"/>
  <c r="D117"/>
  <c r="C117"/>
  <c r="F116"/>
  <c r="E116"/>
  <c r="D116"/>
  <c r="C116"/>
  <c r="F115"/>
  <c r="E115"/>
  <c r="D115"/>
  <c r="C115"/>
  <c r="F114"/>
  <c r="E114"/>
  <c r="C114"/>
  <c r="F113"/>
  <c r="E113"/>
  <c r="C113"/>
  <c r="F77"/>
  <c r="E77"/>
  <c r="D77"/>
  <c r="C77"/>
  <c r="F76"/>
  <c r="E76"/>
  <c r="D76"/>
  <c r="C76"/>
  <c r="F75"/>
  <c r="E75"/>
  <c r="D75"/>
  <c r="C75"/>
  <c r="F74"/>
  <c r="E74"/>
  <c r="C74"/>
  <c r="F73"/>
  <c r="E73"/>
  <c r="C73"/>
  <c r="F37"/>
  <c r="E37"/>
  <c r="D37"/>
  <c r="C37"/>
  <c r="F36"/>
  <c r="E36"/>
  <c r="D36"/>
  <c r="C36"/>
  <c r="F35"/>
  <c r="E35"/>
  <c r="D35"/>
  <c r="C35"/>
  <c r="F34"/>
  <c r="E34"/>
  <c r="C34"/>
  <c r="F33"/>
  <c r="E33"/>
  <c r="H117" i="16"/>
  <c r="G117"/>
  <c r="F117"/>
  <c r="E117"/>
  <c r="D117"/>
  <c r="C117"/>
  <c r="H116"/>
  <c r="F116"/>
  <c r="E116"/>
  <c r="D116"/>
  <c r="C116"/>
  <c r="H115"/>
  <c r="G115"/>
  <c r="F115"/>
  <c r="E115"/>
  <c r="D115"/>
  <c r="C115"/>
  <c r="H114"/>
  <c r="F114"/>
  <c r="E114"/>
  <c r="C114"/>
  <c r="H113"/>
  <c r="G113"/>
  <c r="F113"/>
  <c r="E113"/>
  <c r="C113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2"/>
  <c r="O91"/>
  <c r="O90"/>
  <c r="O89"/>
  <c r="O88"/>
  <c r="O87"/>
  <c r="O86"/>
  <c r="O85"/>
  <c r="O84"/>
  <c r="O83"/>
  <c r="O69"/>
  <c r="O68"/>
  <c r="O67"/>
  <c r="O66"/>
  <c r="O65"/>
  <c r="O64"/>
  <c r="O63"/>
  <c r="O62"/>
  <c r="O61"/>
  <c r="O60"/>
  <c r="O59"/>
  <c r="O58"/>
  <c r="O57"/>
  <c r="O56"/>
  <c r="O55"/>
  <c r="O54"/>
  <c r="O52"/>
  <c r="O51"/>
  <c r="O50"/>
  <c r="O49"/>
  <c r="O48"/>
  <c r="O47"/>
  <c r="O46"/>
  <c r="O45"/>
  <c r="O44"/>
  <c r="O43"/>
  <c r="H37"/>
  <c r="F37"/>
  <c r="E37"/>
  <c r="D37"/>
  <c r="C37"/>
  <c r="H36"/>
  <c r="F36"/>
  <c r="E36"/>
  <c r="D36"/>
  <c r="C36"/>
  <c r="H35"/>
  <c r="F35"/>
  <c r="E35"/>
  <c r="D35"/>
  <c r="C35"/>
  <c r="H34"/>
  <c r="F34"/>
  <c r="E34"/>
  <c r="C34"/>
  <c r="H33"/>
  <c r="F33"/>
  <c r="E33"/>
  <c r="C33"/>
  <c r="O30"/>
  <c r="O29"/>
  <c r="O28"/>
  <c r="O27"/>
  <c r="O26"/>
  <c r="O25"/>
  <c r="O24"/>
  <c r="O23"/>
  <c r="O22"/>
  <c r="O21"/>
  <c r="O20"/>
  <c r="G37"/>
  <c r="O19"/>
  <c r="O18"/>
  <c r="O17"/>
  <c r="O16"/>
  <c r="O15"/>
  <c r="O14"/>
  <c r="O12"/>
  <c r="O11"/>
  <c r="O10"/>
  <c r="O9"/>
  <c r="O8"/>
  <c r="O7"/>
  <c r="O6"/>
  <c r="O5"/>
  <c r="O4"/>
  <c r="O3"/>
  <c r="W72" i="18" l="1"/>
  <c r="T110"/>
  <c r="S110"/>
  <c r="U110"/>
  <c r="T105"/>
  <c r="U105"/>
  <c r="S105"/>
  <c r="T119"/>
  <c r="S119"/>
  <c r="U119"/>
  <c r="T58"/>
  <c r="S58"/>
  <c r="U58"/>
  <c r="T15"/>
  <c r="S15"/>
  <c r="U15"/>
  <c r="T18"/>
  <c r="S18"/>
  <c r="U18"/>
  <c r="T53"/>
  <c r="U53"/>
  <c r="S53"/>
  <c r="T28"/>
  <c r="U28"/>
  <c r="S28"/>
  <c r="T56"/>
  <c r="U56"/>
  <c r="S56"/>
  <c r="T11"/>
  <c r="U11"/>
  <c r="S11"/>
  <c r="T64"/>
  <c r="S64"/>
  <c r="U64"/>
  <c r="T30"/>
  <c r="U30"/>
  <c r="S30"/>
  <c r="T26"/>
  <c r="U26"/>
  <c r="S26"/>
  <c r="T57"/>
  <c r="S57"/>
  <c r="U57"/>
  <c r="T121"/>
  <c r="U121"/>
  <c r="S121"/>
  <c r="T3"/>
  <c r="U3"/>
  <c r="S3"/>
  <c r="T116"/>
  <c r="U116"/>
  <c r="S116"/>
  <c r="T4"/>
  <c r="U4"/>
  <c r="S4"/>
  <c r="T23"/>
  <c r="S23"/>
  <c r="U23"/>
  <c r="T24"/>
  <c r="U24"/>
  <c r="S24"/>
  <c r="T107"/>
  <c r="S107"/>
  <c r="U107"/>
  <c r="T114"/>
  <c r="S114"/>
  <c r="U114"/>
  <c r="T113"/>
  <c r="U113"/>
  <c r="S113"/>
  <c r="T12"/>
  <c r="S12"/>
  <c r="U12"/>
  <c r="T10"/>
  <c r="S10"/>
  <c r="U10"/>
  <c r="T102"/>
  <c r="S102"/>
  <c r="U102"/>
  <c r="T76"/>
  <c r="S76"/>
  <c r="U76"/>
  <c r="R64"/>
  <c r="T22"/>
  <c r="S22"/>
  <c r="U22"/>
  <c r="T21"/>
  <c r="U21"/>
  <c r="S21"/>
  <c r="T8"/>
  <c r="S8"/>
  <c r="U8"/>
  <c r="T68"/>
  <c r="U68"/>
  <c r="S68"/>
  <c r="T69"/>
  <c r="S69"/>
  <c r="U69"/>
  <c r="T14"/>
  <c r="U14"/>
  <c r="S14"/>
  <c r="T103"/>
  <c r="U103"/>
  <c r="S103"/>
  <c r="T72"/>
  <c r="S72"/>
  <c r="U72"/>
  <c r="T123"/>
  <c r="U123"/>
  <c r="S123"/>
  <c r="T111"/>
  <c r="S111"/>
  <c r="U111"/>
  <c r="R14"/>
  <c r="T9"/>
  <c r="S9"/>
  <c r="U9"/>
  <c r="T25"/>
  <c r="U25"/>
  <c r="S25"/>
  <c r="T104"/>
  <c r="S104"/>
  <c r="U104"/>
  <c r="T124"/>
  <c r="S124"/>
  <c r="U124"/>
  <c r="T71"/>
  <c r="S71"/>
  <c r="U71"/>
  <c r="T75"/>
  <c r="S75"/>
  <c r="U75"/>
  <c r="T16"/>
  <c r="S16"/>
  <c r="U16"/>
  <c r="T55"/>
  <c r="U55"/>
  <c r="S55"/>
  <c r="T27"/>
  <c r="U27"/>
  <c r="S27"/>
  <c r="T125"/>
  <c r="U125"/>
  <c r="S125"/>
  <c r="T120"/>
  <c r="S120"/>
  <c r="U120"/>
  <c r="R72"/>
  <c r="T52"/>
  <c r="S52"/>
  <c r="U52"/>
  <c r="T101"/>
  <c r="U101"/>
  <c r="S101"/>
  <c r="T115"/>
  <c r="U115"/>
  <c r="S115"/>
  <c r="T17"/>
  <c r="U17"/>
  <c r="S17"/>
  <c r="T70"/>
  <c r="U70"/>
  <c r="S70"/>
  <c r="T20"/>
  <c r="U20"/>
  <c r="S20"/>
  <c r="T117"/>
  <c r="U117"/>
  <c r="S117"/>
  <c r="T73"/>
  <c r="S73"/>
  <c r="U73"/>
  <c r="T122"/>
  <c r="S122"/>
  <c r="U122"/>
  <c r="T66"/>
  <c r="S66"/>
  <c r="U66"/>
  <c r="T100"/>
  <c r="S100"/>
  <c r="U100"/>
  <c r="T65"/>
  <c r="S65"/>
  <c r="U65"/>
  <c r="T118"/>
  <c r="S118"/>
  <c r="U118"/>
  <c r="T77"/>
  <c r="S77"/>
  <c r="U77"/>
  <c r="T109"/>
  <c r="U109"/>
  <c r="S109"/>
  <c r="T108"/>
  <c r="S108"/>
  <c r="U108"/>
  <c r="T19"/>
  <c r="S19"/>
  <c r="U19"/>
  <c r="T74"/>
  <c r="U74"/>
  <c r="S74"/>
  <c r="T63"/>
  <c r="U63"/>
  <c r="S63"/>
  <c r="T60"/>
  <c r="U60"/>
  <c r="S60"/>
  <c r="R77"/>
  <c r="T7"/>
  <c r="S7"/>
  <c r="U7"/>
  <c r="R52"/>
  <c r="R30"/>
  <c r="T61"/>
  <c r="S61"/>
  <c r="U61"/>
  <c r="T54"/>
  <c r="U54"/>
  <c r="S54"/>
  <c r="T29"/>
  <c r="U29"/>
  <c r="S29"/>
  <c r="T5"/>
  <c r="U5"/>
  <c r="S5"/>
  <c r="T112"/>
  <c r="S112"/>
  <c r="U112"/>
  <c r="R122"/>
  <c r="R109"/>
  <c r="T51"/>
  <c r="S51"/>
  <c r="U51"/>
  <c r="T62"/>
  <c r="S62"/>
  <c r="U62"/>
  <c r="R17"/>
  <c r="T67"/>
  <c r="S67"/>
  <c r="U67"/>
  <c r="T59"/>
  <c r="S59"/>
  <c r="U59"/>
  <c r="T6"/>
  <c r="U6"/>
  <c r="S6"/>
  <c r="T106"/>
  <c r="S106"/>
  <c r="U106"/>
  <c r="G36" i="16"/>
  <c r="G114"/>
  <c r="G116"/>
  <c r="G34"/>
  <c r="G35"/>
  <c r="G33"/>
</calcChain>
</file>

<file path=xl/sharedStrings.xml><?xml version="1.0" encoding="utf-8"?>
<sst xmlns="http://schemas.openxmlformats.org/spreadsheetml/2006/main" count="903" uniqueCount="131">
  <si>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</si>
  <si>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</si>
  <si>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</si>
  <si>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</si>
  <si>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</si>
  <si>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</si>
  <si>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</si>
  <si>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</si>
  <si>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</si>
  <si>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</si>
  <si>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</si>
  <si>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</si>
  <si>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</si>
  <si>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</si>
  <si>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</si>
  <si>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United Kingdom</t>
  </si>
  <si>
    <t>Germany</t>
  </si>
  <si>
    <t>Bulgaria</t>
  </si>
  <si>
    <t>Czech Republic</t>
  </si>
  <si>
    <t>Denmark</t>
  </si>
  <si>
    <t>Estonia</t>
  </si>
  <si>
    <t>Ireland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</si>
  <si>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</si>
  <si>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</si>
  <si>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</si>
  <si>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</si>
  <si>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</si>
  <si>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</si>
  <si>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</si>
  <si>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</si>
  <si>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</si>
  <si>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</si>
  <si>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</si>
  <si>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Target</t>
  </si>
  <si>
    <t>4.1 RLE achievement of 50 years at age 55</t>
  </si>
  <si>
    <t>4.2 Share of healthy life years in the RLE at age 55</t>
  </si>
  <si>
    <t>4.3 Mental well-being</t>
  </si>
  <si>
    <t>4.4 Use of ICT</t>
  </si>
  <si>
    <t>4.5 Social connectedness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</si>
  <si>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</si>
  <si>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</si>
  <si>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</si>
  <si>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</si>
  <si>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</si>
  <si>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</si>
  <si>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</si>
  <si>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</si>
  <si>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</si>
  <si>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2.3 Care to older adults</t>
  </si>
  <si>
    <t>2.4 Political participation</t>
  </si>
  <si>
    <t>2.1 Voluntary activities</t>
  </si>
  <si>
    <t>2.2 Care to children, grandchildren</t>
  </si>
  <si>
    <t>Participation in society (MEN)</t>
  </si>
  <si>
    <t>Participation in society (WOMEN)</t>
  </si>
  <si>
    <t>Croatia</t>
  </si>
  <si>
    <t>Notes</t>
  </si>
  <si>
    <t>Weights</t>
  </si>
  <si>
    <t>Rank</t>
  </si>
  <si>
    <t>W1</t>
  </si>
  <si>
    <t>W2</t>
  </si>
  <si>
    <t>W3</t>
  </si>
  <si>
    <t>W4</t>
  </si>
  <si>
    <t>Value</t>
  </si>
  <si>
    <t>sum</t>
  </si>
  <si>
    <t>W5</t>
  </si>
  <si>
    <t>W6</t>
  </si>
  <si>
    <t>a</t>
  </si>
  <si>
    <t>b</t>
  </si>
  <si>
    <t>EU28</t>
  </si>
  <si>
    <t>Participation in society (TOTAL)</t>
  </si>
  <si>
    <t>Gender Gap</t>
  </si>
  <si>
    <t>Belgium</t>
    <phoneticPr fontId="6" type="noConversion"/>
  </si>
  <si>
    <t>Employment 
(TOTAL)</t>
  </si>
  <si>
    <t>Employment 
(MEN)</t>
  </si>
  <si>
    <t>Employment 
(WOMEN)</t>
  </si>
  <si>
    <t>Points</t>
  </si>
  <si>
    <t>LFS-2010</t>
  </si>
  <si>
    <t>EQLS-2012</t>
  </si>
  <si>
    <t>Eurostat 2010</t>
  </si>
  <si>
    <t>2012 AAI</t>
  </si>
  <si>
    <t>Independent, healthy and secure living (TOTAL)</t>
  </si>
  <si>
    <t>3.1 Physical exercise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</si>
  <si>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</si>
  <si>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</si>
  <si>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</si>
  <si>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</si>
  <si>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</si>
  <si>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</si>
  <si>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</si>
  <si>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W7</t>
  </si>
  <si>
    <t>W8</t>
  </si>
  <si>
    <t>Independent, healthy and secure living (MEN)</t>
  </si>
  <si>
    <t>3.6 No severe material deprivation</t>
  </si>
  <si>
    <t>Independent, healthy and secure living (WOMEN)</t>
  </si>
  <si>
    <t>SILC-2010</t>
  </si>
  <si>
    <t>EQLS-12</t>
  </si>
  <si>
    <t>SILC-2010a</t>
  </si>
  <si>
    <t>The maximum upper value of 100 is enforced for this indicator</t>
  </si>
  <si>
    <t>LFS-2010b</t>
  </si>
  <si>
    <t>LFS-2010a</t>
  </si>
  <si>
    <t>LFS-2010c</t>
  </si>
  <si>
    <t>LFS-2010d</t>
  </si>
  <si>
    <t>c</t>
  </si>
  <si>
    <t>d</t>
  </si>
  <si>
    <t>TOTAL</t>
  </si>
  <si>
    <t>Indices</t>
  </si>
  <si>
    <t>Indicator * weight</t>
  </si>
  <si>
    <t>% contribution to total AAI value</t>
  </si>
  <si>
    <t xml:space="preserve"> </t>
  </si>
  <si>
    <t>Emp</t>
  </si>
  <si>
    <t>Soc</t>
  </si>
  <si>
    <t>Liv</t>
  </si>
  <si>
    <t>Cap</t>
  </si>
  <si>
    <t xml:space="preserve">  </t>
  </si>
  <si>
    <t>weigted sum</t>
  </si>
  <si>
    <t>MEN</t>
  </si>
  <si>
    <t>Gender gap</t>
  </si>
  <si>
    <t>WOMEN</t>
  </si>
  <si>
    <t>Bulgaria no data available</t>
  </si>
  <si>
    <t>Results for Croatia and Lithuania are drawn from LFS 2007, and results for Romania are drawn from LFS 2013</t>
  </si>
  <si>
    <t>LFS-2010bc</t>
  </si>
  <si>
    <t>LFS-2010bd</t>
  </si>
  <si>
    <t>e</t>
  </si>
  <si>
    <t>ESS-2010e</t>
  </si>
  <si>
    <t>For Croatia, Lithuania and Romania no gender differences assumed. Result for Latvia is drawn from LFS 2008</t>
  </si>
  <si>
    <t xml:space="preserve">The following ESS waves were used: Latvia and Romania-2008; Luxembourg-Italy 2004. Malta no data available </t>
  </si>
  <si>
    <t>ESS-2010a</t>
  </si>
  <si>
    <t>For Slovakia - 2011 data are used.</t>
  </si>
  <si>
    <t>For Lithuania, Luxembourg, Slovakia the employment rate of men was calculated using the diferences between men and the total population, both at age 65-69.</t>
  </si>
  <si>
    <t>For Luxembourg, Malta the employment rate of women was calculated using the diferences between women and the total population, both at age 60-64.</t>
  </si>
  <si>
    <t>For Bulgaria, Lithuania, Luxembourg, Malta, Slovakia the employment rate of women was calculated using the diferences between women and the total population, both at age 65-69.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</si>
</sst>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%"/>
    <numFmt numFmtId="166" formatCode="#,##0.0"/>
  </numFmts>
  <fonts count="25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color rgb="FF9C0006"/>
      <name val="Calibri"/>
      <family val="2"/>
      <scheme val="minor"/>
    </font>
    <font>
      <sz val="11"/>
      <name val="Arial"/>
      <family val="2"/>
    </font>
    <font>
      <sz val="11"/>
      <name val="Arial"/>
      <family val="2"/>
    </font>
    <font>
      <sz val="11"/>
      <color rgb="FF9C0006"/>
      <name val="Times New Roman"/>
      <family val="1"/>
    </font>
    <font>
      <b/>
      <sz val="11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7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0" fillId="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1" fillId="0" borderId="0"/>
    <xf numFmtId="0" fontId="8" fillId="0" borderId="0"/>
    <xf numFmtId="0" fontId="1" fillId="0" borderId="0"/>
    <xf numFmtId="0" fontId="22" fillId="0" borderId="0"/>
  </cellStyleXfs>
  <cellXfs count="217">
    <xf numFmtId="0" fontId="0" fillId="0" borderId="0" xfId="0"/>
    <xf numFmtId="0" fontId="17" fillId="0" borderId="0" xfId="0" applyFont="1" applyFill="1" applyBorder="1"/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9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1" xfId="0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0" fontId="17" fillId="0" borderId="13" xfId="0" applyFont="1" applyFill="1" applyBorder="1" applyAlignment="1">
      <alignment horizontal="center" vertical="center"/>
    </xf>
    <xf numFmtId="164" fontId="17" fillId="0" borderId="13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1" xfId="0" applyFont="1" applyFill="1" applyBorder="1"/>
    <xf numFmtId="164" fontId="17" fillId="0" borderId="1" xfId="0" applyNumberFormat="1" applyFont="1" applyFill="1" applyBorder="1" applyAlignment="1">
      <alignment horizontal="center"/>
    </xf>
    <xf numFmtId="1" fontId="17" fillId="0" borderId="1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 applyProtection="1">
      <alignment horizontal="center"/>
    </xf>
    <xf numFmtId="0" fontId="16" fillId="0" borderId="1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/>
    </xf>
    <xf numFmtId="164" fontId="17" fillId="0" borderId="19" xfId="0" applyNumberFormat="1" applyFont="1" applyFill="1" applyBorder="1" applyAlignment="1">
      <alignment horizontal="center" vertical="center"/>
    </xf>
    <xf numFmtId="164" fontId="17" fillId="0" borderId="18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Font="1" applyFill="1" applyBorder="1" applyAlignment="1">
      <alignment horizontal="left" vertical="top"/>
    </xf>
    <xf numFmtId="0" fontId="16" fillId="0" borderId="5" xfId="0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27" xfId="0" applyFont="1" applyFill="1" applyBorder="1" applyAlignment="1">
      <alignment vertical="center"/>
    </xf>
    <xf numFmtId="0" fontId="16" fillId="0" borderId="16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29" xfId="0" applyFont="1" applyFill="1" applyBorder="1" applyAlignment="1">
      <alignment horizontal="center" vertical="center" wrapText="1"/>
    </xf>
    <xf numFmtId="0" fontId="16" fillId="0" borderId="22" xfId="4" applyFont="1" applyFill="1" applyBorder="1" applyAlignment="1">
      <alignment horizontal="center" vertical="center"/>
    </xf>
    <xf numFmtId="0" fontId="16" fillId="0" borderId="30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23" xfId="4" applyFont="1" applyFill="1" applyBorder="1" applyAlignment="1" applyProtection="1">
      <alignment horizontal="center"/>
    </xf>
    <xf numFmtId="0" fontId="17" fillId="0" borderId="25" xfId="4" applyFont="1" applyFill="1" applyBorder="1" applyProtection="1"/>
    <xf numFmtId="164" fontId="17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1" xfId="4" applyFont="1" applyFill="1" applyBorder="1" applyAlignment="1" applyProtection="1">
      <alignment horizontal="center"/>
    </xf>
    <xf numFmtId="0" fontId="17" fillId="0" borderId="12" xfId="4" applyFont="1" applyFill="1" applyBorder="1" applyProtection="1"/>
    <xf numFmtId="0" fontId="17" fillId="0" borderId="13" xfId="4" applyFont="1" applyFill="1" applyBorder="1" applyAlignment="1" applyProtection="1">
      <alignment horizontal="center"/>
    </xf>
    <xf numFmtId="0" fontId="17" fillId="0" borderId="15" xfId="4" applyFont="1" applyFill="1" applyBorder="1" applyProtection="1"/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166" fontId="17" fillId="0" borderId="0" xfId="0" applyNumberFormat="1" applyFont="1" applyFill="1"/>
    <xf numFmtId="0" fontId="16" fillId="0" borderId="0" xfId="4" applyFont="1" applyFill="1"/>
    <xf numFmtId="0" fontId="17" fillId="0" borderId="0" xfId="4" applyFont="1" applyFill="1" applyAlignment="1">
      <alignment horizontal="center"/>
    </xf>
    <xf numFmtId="0" fontId="17" fillId="0" borderId="0" xfId="0" applyNumberFormat="1" applyFont="1" applyFill="1" applyBorder="1" applyAlignment="1"/>
    <xf numFmtId="1" fontId="17" fillId="0" borderId="0" xfId="0" applyNumberFormat="1" applyFont="1" applyFill="1" applyBorder="1"/>
    <xf numFmtId="0" fontId="17" fillId="0" borderId="0" xfId="0" applyFont="1" applyFill="1" applyAlignment="1">
      <alignment horizontal="right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6" fontId="17" fillId="0" borderId="1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166" fontId="17" fillId="0" borderId="14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166" fontId="17" fillId="0" borderId="24" xfId="0" applyNumberFormat="1" applyFont="1" applyFill="1" applyBorder="1" applyAlignment="1">
      <alignment horizontal="center" vertical="center"/>
    </xf>
    <xf numFmtId="166" fontId="17" fillId="0" borderId="25" xfId="0" applyNumberFormat="1" applyFont="1" applyFill="1" applyBorder="1" applyAlignment="1">
      <alignment horizontal="center" vertical="center"/>
    </xf>
    <xf numFmtId="166" fontId="17" fillId="0" borderId="12" xfId="0" applyNumberFormat="1" applyFont="1" applyFill="1" applyBorder="1" applyAlignment="1">
      <alignment horizontal="center" vertical="center"/>
    </xf>
    <xf numFmtId="166" fontId="17" fillId="0" borderId="15" xfId="0" applyNumberFormat="1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vertical="center"/>
    </xf>
    <xf numFmtId="164" fontId="17" fillId="0" borderId="24" xfId="0" applyNumberFormat="1" applyFont="1" applyFill="1" applyBorder="1" applyAlignment="1">
      <alignment horizontal="center" vertical="center"/>
    </xf>
    <xf numFmtId="164" fontId="17" fillId="0" borderId="25" xfId="0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vertical="center"/>
    </xf>
    <xf numFmtId="164" fontId="17" fillId="0" borderId="15" xfId="0" applyNumberFormat="1" applyFont="1" applyFill="1" applyBorder="1" applyAlignment="1">
      <alignment horizontal="center" vertical="center"/>
    </xf>
    <xf numFmtId="0" fontId="23" fillId="0" borderId="0" xfId="21" applyFont="1" applyFill="1"/>
    <xf numFmtId="166" fontId="17" fillId="0" borderId="28" xfId="0" applyNumberFormat="1" applyFont="1" applyFill="1" applyBorder="1" applyAlignment="1">
      <alignment horizontal="center"/>
    </xf>
    <xf numFmtId="164" fontId="17" fillId="0" borderId="28" xfId="0" applyNumberFormat="1" applyFont="1" applyFill="1" applyBorder="1" applyAlignment="1">
      <alignment horizontal="center" vertical="center"/>
    </xf>
    <xf numFmtId="0" fontId="16" fillId="0" borderId="29" xfId="4" applyFont="1" applyFill="1" applyBorder="1" applyAlignment="1">
      <alignment horizontal="center" vertical="center"/>
    </xf>
    <xf numFmtId="164" fontId="17" fillId="0" borderId="23" xfId="0" applyNumberFormat="1" applyFont="1" applyFill="1" applyBorder="1" applyAlignment="1">
      <alignment horizontal="center" vertical="center"/>
    </xf>
    <xf numFmtId="164" fontId="17" fillId="0" borderId="32" xfId="0" applyNumberFormat="1" applyFont="1" applyFill="1" applyBorder="1" applyAlignment="1">
      <alignment horizontal="center" vertical="center"/>
    </xf>
    <xf numFmtId="164" fontId="17" fillId="0" borderId="33" xfId="0" applyNumberFormat="1" applyFont="1" applyFill="1" applyBorder="1" applyAlignment="1">
      <alignment horizontal="center" vertical="center"/>
    </xf>
    <xf numFmtId="166" fontId="17" fillId="0" borderId="23" xfId="0" applyNumberFormat="1" applyFont="1" applyFill="1" applyBorder="1" applyAlignment="1">
      <alignment horizontal="center" vertical="center"/>
    </xf>
    <xf numFmtId="166" fontId="17" fillId="0" borderId="11" xfId="0" applyNumberFormat="1" applyFont="1" applyFill="1" applyBorder="1" applyAlignment="1">
      <alignment horizontal="center" vertical="center"/>
    </xf>
    <xf numFmtId="166" fontId="17" fillId="0" borderId="13" xfId="0" applyNumberFormat="1" applyFont="1" applyFill="1" applyBorder="1" applyAlignment="1">
      <alignment horizontal="center" vertical="center"/>
    </xf>
    <xf numFmtId="166" fontId="17" fillId="0" borderId="32" xfId="0" applyNumberFormat="1" applyFont="1" applyFill="1" applyBorder="1" applyAlignment="1">
      <alignment horizontal="center"/>
    </xf>
    <xf numFmtId="166" fontId="17" fillId="0" borderId="33" xfId="0" applyNumberFormat="1" applyFont="1" applyFill="1" applyBorder="1" applyAlignment="1">
      <alignment horizontal="center"/>
    </xf>
    <xf numFmtId="164" fontId="17" fillId="0" borderId="32" xfId="0" applyNumberFormat="1" applyFont="1" applyFill="1" applyBorder="1" applyAlignment="1">
      <alignment horizontal="center"/>
    </xf>
    <xf numFmtId="164" fontId="17" fillId="0" borderId="28" xfId="0" applyNumberFormat="1" applyFont="1" applyFill="1" applyBorder="1" applyAlignment="1">
      <alignment horizontal="center"/>
    </xf>
    <xf numFmtId="164" fontId="17" fillId="0" borderId="33" xfId="0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38" xfId="0" applyNumberFormat="1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7" fillId="0" borderId="37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164" fontId="17" fillId="0" borderId="39" xfId="0" applyNumberFormat="1" applyFont="1" applyFill="1" applyBorder="1" applyAlignment="1">
      <alignment horizontal="center" vertical="center"/>
    </xf>
    <xf numFmtId="164" fontId="17" fillId="0" borderId="41" xfId="0" applyNumberFormat="1" applyFont="1" applyFill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/>
    </xf>
    <xf numFmtId="2" fontId="17" fillId="0" borderId="25" xfId="0" applyNumberFormat="1" applyFont="1" applyFill="1" applyBorder="1" applyAlignment="1">
      <alignment horizontal="center" vertical="center"/>
    </xf>
    <xf numFmtId="2" fontId="17" fillId="0" borderId="12" xfId="0" applyNumberFormat="1" applyFont="1" applyFill="1" applyBorder="1" applyAlignment="1">
      <alignment horizontal="center" vertical="center"/>
    </xf>
    <xf numFmtId="2" fontId="17" fillId="0" borderId="15" xfId="0" applyNumberFormat="1" applyFont="1" applyFill="1" applyBorder="1" applyAlignment="1">
      <alignment horizontal="center" vertical="center"/>
    </xf>
    <xf numFmtId="166" fontId="17" fillId="0" borderId="42" xfId="0" applyNumberFormat="1" applyFont="1" applyFill="1" applyBorder="1" applyAlignment="1">
      <alignment horizontal="center"/>
    </xf>
    <xf numFmtId="0" fontId="16" fillId="0" borderId="5" xfId="4" applyFont="1" applyFill="1" applyBorder="1" applyAlignment="1">
      <alignment horizontal="center" vertical="center" wrapText="1"/>
    </xf>
    <xf numFmtId="0" fontId="16" fillId="0" borderId="43" xfId="4" applyFont="1" applyFill="1" applyBorder="1" applyAlignment="1">
      <alignment horizontal="center" vertical="center"/>
    </xf>
    <xf numFmtId="0" fontId="16" fillId="0" borderId="17" xfId="4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vertical="center"/>
    </xf>
    <xf numFmtId="0" fontId="17" fillId="0" borderId="0" xfId="4" applyFont="1" applyFill="1" applyAlignment="1">
      <alignment vertical="center"/>
    </xf>
    <xf numFmtId="0" fontId="16" fillId="0" borderId="40" xfId="4" applyFont="1" applyFill="1" applyBorder="1" applyAlignment="1">
      <alignment horizontal="center" vertical="center"/>
    </xf>
    <xf numFmtId="0" fontId="17" fillId="0" borderId="9" xfId="4" applyFont="1" applyFill="1" applyBorder="1" applyAlignment="1">
      <alignment horizontal="center"/>
    </xf>
    <xf numFmtId="0" fontId="17" fillId="0" borderId="41" xfId="4" applyFont="1" applyFill="1" applyBorder="1"/>
    <xf numFmtId="0" fontId="17" fillId="0" borderId="0" xfId="4" applyFont="1" applyFill="1" applyBorder="1"/>
    <xf numFmtId="0" fontId="17" fillId="0" borderId="0" xfId="4" quotePrefix="1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11" xfId="4" applyFont="1" applyFill="1" applyBorder="1" applyAlignment="1">
      <alignment horizontal="center"/>
    </xf>
    <xf numFmtId="0" fontId="17" fillId="0" borderId="1" xfId="4" applyFont="1" applyFill="1" applyBorder="1"/>
    <xf numFmtId="0" fontId="24" fillId="0" borderId="0" xfId="4" applyFont="1" applyFill="1" applyBorder="1"/>
    <xf numFmtId="0" fontId="17" fillId="0" borderId="14" xfId="0" applyFont="1" applyFill="1" applyBorder="1" applyAlignment="1">
      <alignment vertical="center"/>
    </xf>
    <xf numFmtId="0" fontId="17" fillId="0" borderId="0" xfId="4" applyFont="1" applyFill="1" applyAlignment="1">
      <alignment horizontal="left"/>
    </xf>
    <xf numFmtId="0" fontId="8" fillId="0" borderId="0" xfId="0" applyFont="1" applyFill="1"/>
    <xf numFmtId="166" fontId="17" fillId="0" borderId="46" xfId="0" applyNumberFormat="1" applyFont="1" applyFill="1" applyBorder="1" applyAlignment="1">
      <alignment horizontal="center"/>
    </xf>
    <xf numFmtId="0" fontId="16" fillId="0" borderId="6" xfId="4" applyFont="1" applyFill="1" applyBorder="1" applyAlignment="1">
      <alignment horizontal="center" vertical="center"/>
    </xf>
    <xf numFmtId="164" fontId="16" fillId="0" borderId="6" xfId="4" applyNumberFormat="1" applyFont="1" applyFill="1" applyBorder="1" applyAlignment="1">
      <alignment horizontal="center" vertical="center"/>
    </xf>
    <xf numFmtId="1" fontId="16" fillId="0" borderId="7" xfId="4" applyNumberFormat="1" applyFont="1" applyFill="1" applyBorder="1" applyAlignment="1">
      <alignment horizontal="center" vertical="center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Fill="1" applyBorder="1" applyAlignment="1">
      <alignment horizontal="center" vertical="center" wrapText="1"/>
    </xf>
    <xf numFmtId="164" fontId="17" fillId="0" borderId="41" xfId="4" applyNumberFormat="1" applyFont="1" applyFill="1" applyBorder="1" applyAlignment="1" applyProtection="1">
      <alignment horizontal="center"/>
    </xf>
    <xf numFmtId="164" fontId="17" fillId="0" borderId="10" xfId="4" applyNumberFormat="1" applyFont="1" applyFill="1" applyBorder="1" applyAlignment="1" applyProtection="1">
      <alignment horizontal="center"/>
    </xf>
    <xf numFmtId="164" fontId="17" fillId="0" borderId="9" xfId="4" applyNumberFormat="1" applyFont="1" applyFill="1" applyBorder="1" applyAlignment="1">
      <alignment horizontal="center"/>
    </xf>
    <xf numFmtId="1" fontId="17" fillId="0" borderId="10" xfId="4" applyNumberFormat="1" applyFont="1" applyFill="1" applyBorder="1" applyAlignment="1">
      <alignment horizontal="center"/>
    </xf>
    <xf numFmtId="1" fontId="17" fillId="0" borderId="0" xfId="4" applyNumberFormat="1" applyFont="1" applyFill="1" applyAlignment="1">
      <alignment horizontal="center"/>
    </xf>
    <xf numFmtId="1" fontId="17" fillId="0" borderId="12" xfId="4" applyNumberFormat="1" applyFont="1" applyFill="1" applyBorder="1" applyAlignment="1">
      <alignment horizontal="center"/>
    </xf>
    <xf numFmtId="164" fontId="17" fillId="0" borderId="0" xfId="4" applyNumberFormat="1" applyFont="1" applyFill="1" applyAlignment="1">
      <alignment horizontal="center"/>
    </xf>
    <xf numFmtId="0" fontId="17" fillId="0" borderId="13" xfId="4" applyFont="1" applyFill="1" applyBorder="1" applyAlignment="1">
      <alignment horizontal="center"/>
    </xf>
    <xf numFmtId="0" fontId="17" fillId="0" borderId="14" xfId="4" applyFont="1" applyFill="1" applyBorder="1"/>
    <xf numFmtId="1" fontId="17" fillId="0" borderId="15" xfId="4" applyNumberFormat="1" applyFont="1" applyFill="1" applyBorder="1" applyAlignment="1">
      <alignment horizontal="center"/>
    </xf>
    <xf numFmtId="164" fontId="17" fillId="0" borderId="1" xfId="4" applyNumberFormat="1" applyFont="1" applyFill="1" applyBorder="1" applyAlignment="1" applyProtection="1">
      <alignment horizontal="center"/>
    </xf>
    <xf numFmtId="164" fontId="17" fillId="0" borderId="0" xfId="4" applyNumberFormat="1" applyFont="1" applyFill="1" applyBorder="1" applyAlignment="1" applyProtection="1">
      <alignment horizontal="center"/>
    </xf>
    <xf numFmtId="0" fontId="16" fillId="0" borderId="17" xfId="4" applyFont="1" applyFill="1" applyBorder="1" applyAlignment="1">
      <alignment horizontal="center" vertical="center" wrapText="1"/>
    </xf>
    <xf numFmtId="164" fontId="17" fillId="0" borderId="19" xfId="4" applyNumberFormat="1" applyFont="1" applyFill="1" applyBorder="1" applyAlignment="1">
      <alignment horizontal="center" vertical="center"/>
    </xf>
    <xf numFmtId="164" fontId="17" fillId="0" borderId="39" xfId="4" applyNumberFormat="1" applyFont="1" applyFill="1" applyBorder="1" applyAlignment="1">
      <alignment horizontal="center" vertical="center"/>
    </xf>
    <xf numFmtId="164" fontId="17" fillId="0" borderId="18" xfId="4" applyNumberFormat="1" applyFont="1" applyFill="1" applyBorder="1" applyAlignment="1">
      <alignment horizontal="center" vertical="center"/>
    </xf>
    <xf numFmtId="164" fontId="17" fillId="0" borderId="0" xfId="4" applyNumberFormat="1" applyFont="1" applyFill="1" applyBorder="1" applyAlignment="1">
      <alignment horizontal="center" vertical="center"/>
    </xf>
    <xf numFmtId="164" fontId="17" fillId="4" borderId="28" xfId="0" applyNumberFormat="1" applyFont="1" applyFill="1" applyBorder="1" applyAlignment="1">
      <alignment horizontal="center" vertical="center"/>
    </xf>
    <xf numFmtId="164" fontId="17" fillId="4" borderId="28" xfId="0" applyNumberFormat="1" applyFont="1" applyFill="1" applyBorder="1" applyAlignment="1">
      <alignment horizontal="center"/>
    </xf>
    <xf numFmtId="166" fontId="17" fillId="4" borderId="28" xfId="0" applyNumberFormat="1" applyFont="1" applyFill="1" applyBorder="1" applyAlignment="1">
      <alignment horizontal="center"/>
    </xf>
    <xf numFmtId="164" fontId="24" fillId="0" borderId="0" xfId="0" applyNumberFormat="1" applyFont="1" applyFill="1" applyBorder="1" applyAlignment="1">
      <alignment horizontal="center"/>
    </xf>
    <xf numFmtId="164" fontId="17" fillId="4" borderId="1" xfId="0" applyNumberFormat="1" applyFont="1" applyFill="1" applyBorder="1" applyAlignment="1">
      <alignment horizontal="center"/>
    </xf>
    <xf numFmtId="0" fontId="16" fillId="0" borderId="4" xfId="4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/>
    </xf>
    <xf numFmtId="164" fontId="17" fillId="0" borderId="10" xfId="0" applyNumberFormat="1" applyFont="1" applyFill="1" applyBorder="1" applyAlignment="1">
      <alignment horizontal="center"/>
    </xf>
    <xf numFmtId="164" fontId="17" fillId="4" borderId="10" xfId="0" applyNumberFormat="1" applyFont="1" applyFill="1" applyBorder="1" applyAlignment="1">
      <alignment horizontal="center"/>
    </xf>
    <xf numFmtId="164" fontId="17" fillId="0" borderId="37" xfId="0" applyNumberFormat="1" applyFont="1" applyFill="1" applyBorder="1" applyAlignment="1">
      <alignment horizontal="center"/>
    </xf>
    <xf numFmtId="164" fontId="17" fillId="0" borderId="36" xfId="0" applyNumberFormat="1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/>
    </xf>
    <xf numFmtId="164" fontId="17" fillId="4" borderId="12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164" fontId="17" fillId="0" borderId="47" xfId="0" applyNumberFormat="1" applyFont="1" applyFill="1" applyBorder="1" applyAlignment="1">
      <alignment horizontal="center" vertical="center"/>
    </xf>
    <xf numFmtId="164" fontId="17" fillId="0" borderId="36" xfId="4" applyNumberFormat="1" applyFont="1" applyFill="1" applyBorder="1" applyAlignment="1">
      <alignment horizontal="center"/>
    </xf>
    <xf numFmtId="164" fontId="17" fillId="0" borderId="40" xfId="4" applyNumberFormat="1" applyFont="1" applyFill="1" applyBorder="1" applyAlignment="1" applyProtection="1">
      <alignment horizontal="center"/>
    </xf>
    <xf numFmtId="164" fontId="17" fillId="0" borderId="37" xfId="4" applyNumberFormat="1" applyFont="1" applyFill="1" applyBorder="1" applyAlignment="1" applyProtection="1">
      <alignment horizontal="center"/>
    </xf>
    <xf numFmtId="166" fontId="17" fillId="0" borderId="48" xfId="0" applyNumberFormat="1" applyFont="1" applyFill="1" applyBorder="1" applyAlignment="1">
      <alignment horizontal="center"/>
    </xf>
    <xf numFmtId="0" fontId="16" fillId="0" borderId="35" xfId="4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6" xfId="4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6" fillId="0" borderId="44" xfId="4" applyFont="1" applyFill="1" applyBorder="1" applyAlignment="1">
      <alignment horizontal="center" vertical="center" wrapText="1"/>
    </xf>
    <xf numFmtId="0" fontId="16" fillId="0" borderId="45" xfId="4" applyFont="1" applyFill="1" applyBorder="1" applyAlignment="1">
      <alignment horizontal="center" vertical="center" wrapText="1"/>
    </xf>
    <xf numFmtId="0" fontId="17" fillId="0" borderId="8" xfId="4" applyFont="1" applyFill="1" applyBorder="1" applyAlignment="1"/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</cellXfs>
  <cellStyles count="37">
    <cellStyle name="Good 2" xfId="18"/>
    <cellStyle name="Incorrecto" xfId="21" builtinId="27"/>
    <cellStyle name="Normaallaad 2" xfId="1"/>
    <cellStyle name="Normaallaad 2 2" xfId="9"/>
    <cellStyle name="Normaallaad 2 3" xfId="12"/>
    <cellStyle name="Normaallaad 2 3 2" xfId="19"/>
    <cellStyle name="Normaallaad 2 3 2 2" xfId="32"/>
    <cellStyle name="Normaallaad 2 3 2 3" xfId="26"/>
    <cellStyle name="Normaallaad 2 3 3" xfId="29"/>
    <cellStyle name="Normaallaad 2 3 4" xfId="23"/>
    <cellStyle name="Normaallaad 2 4" xfId="24"/>
    <cellStyle name="Normaallaad 2 4 2" xfId="31"/>
    <cellStyle name="Normaallaad 2 5" xfId="27"/>
    <cellStyle name="Normaallaad 2 6" xfId="22"/>
    <cellStyle name="Normaallaad 3" xfId="2"/>
    <cellStyle name="Normaallaad 3 2" xfId="13"/>
    <cellStyle name="Normaallaad 4" xfId="7"/>
    <cellStyle name="Normaallaad 5" xfId="8"/>
    <cellStyle name="Normaallaad 5 2" xfId="17"/>
    <cellStyle name="Normaallaad 5 2 2" xfId="30"/>
    <cellStyle name="Normaallaad 5 3" xfId="28"/>
    <cellStyle name="Normal" xfId="0" builtinId="0"/>
    <cellStyle name="Normal 2" xfId="3"/>
    <cellStyle name="Normal 2 2" xfId="4"/>
    <cellStyle name="Normal 3" xfId="20"/>
    <cellStyle name="Normal 3 2" xfId="33"/>
    <cellStyle name="Normal 3 3" xfId="34"/>
    <cellStyle name="Normal 3 4" xfId="36"/>
    <cellStyle name="Normal 4" xfId="35"/>
    <cellStyle name="Percent 2" xfId="10"/>
    <cellStyle name="Percent 2 2" xfId="16"/>
    <cellStyle name="Percent 2 3" xfId="25"/>
    <cellStyle name="Percent 3" xfId="11"/>
    <cellStyle name="Protsent 2" xfId="5"/>
    <cellStyle name="Protsent 2 2" xfId="14"/>
    <cellStyle name="Protsent 3" xfId="6"/>
    <cellStyle name="Protsent 3 2" xfId="1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N124"/>
  <sheetViews>
    <sheetView showWhiteSpace="0" zoomScale="70" zoomScaleNormal="70" workbookViewId="0">
      <selection activeCell="O103" sqref="O103"/>
    </sheetView>
  </sheetViews>
  <sheetFormatPr baseColWidth="10" defaultColWidth="10.625" defaultRowHeight="15"/>
  <cols>
    <col min="1" max="1" width="4.625" style="1" customWidth="1"/>
    <col min="2" max="2" width="15.625" style="1" customWidth="1"/>
    <col min="3" max="6" width="13.125" style="1" bestFit="1" customWidth="1"/>
    <col min="7" max="8" width="5" style="1" bestFit="1" customWidth="1"/>
    <col min="9" max="9" width="5.5" style="1" bestFit="1" customWidth="1"/>
    <col min="10" max="10" width="5.125" style="1" bestFit="1" customWidth="1"/>
    <col min="11" max="12" width="10.625" style="1" customWidth="1"/>
    <col min="13" max="13" width="10.625" style="1"/>
    <col min="14" max="14" width="16" style="1" customWidth="1"/>
    <col min="15" max="16384" width="10.625" style="1"/>
  </cols>
  <sheetData>
    <row r="1" spans="1:12" ht="75" customHeight="1" thickBot="1">
      <c r="A1" s="195" t="s">
        <v>72</v>
      </c>
      <c r="B1" s="196"/>
      <c r="C1" s="74" t="s">
        <v>43</v>
      </c>
      <c r="D1" s="74" t="s">
        <v>44</v>
      </c>
      <c r="E1" s="74" t="s">
        <v>45</v>
      </c>
      <c r="F1" s="77" t="s">
        <v>46</v>
      </c>
      <c r="G1" s="197" t="s">
        <v>56</v>
      </c>
      <c r="H1" s="197"/>
      <c r="I1" s="198"/>
      <c r="J1" s="198"/>
      <c r="K1" s="195" t="s">
        <v>79</v>
      </c>
      <c r="L1" s="199"/>
    </row>
    <row r="2" spans="1:12" s="7" customFormat="1" ht="25.35" customHeight="1" thickBot="1">
      <c r="A2" s="2" t="s">
        <v>47</v>
      </c>
      <c r="B2" s="3" t="s">
        <v>26</v>
      </c>
      <c r="C2" s="3" t="s">
        <v>76</v>
      </c>
      <c r="D2" s="3" t="s">
        <v>76</v>
      </c>
      <c r="E2" s="3" t="s">
        <v>76</v>
      </c>
      <c r="F2" s="6" t="s">
        <v>99</v>
      </c>
      <c r="G2" s="75" t="s">
        <v>58</v>
      </c>
      <c r="H2" s="75" t="s">
        <v>59</v>
      </c>
      <c r="I2" s="75" t="s">
        <v>60</v>
      </c>
      <c r="J2" s="75" t="s">
        <v>61</v>
      </c>
      <c r="K2" s="5" t="s">
        <v>62</v>
      </c>
      <c r="L2" s="6" t="s">
        <v>57</v>
      </c>
    </row>
    <row r="3" spans="1:12" s="12" customFormat="1" ht="14.85" customHeight="1">
      <c r="A3" s="83">
        <v>1</v>
      </c>
      <c r="B3" s="89" t="s">
        <v>27</v>
      </c>
      <c r="C3" s="101">
        <v>53.1</v>
      </c>
      <c r="D3" s="84">
        <v>20.2</v>
      </c>
      <c r="E3" s="84">
        <v>4.0999999999999996</v>
      </c>
      <c r="F3" s="85">
        <v>1.8</v>
      </c>
      <c r="G3" s="9">
        <v>25</v>
      </c>
      <c r="H3" s="9">
        <v>25</v>
      </c>
      <c r="I3" s="9">
        <v>25</v>
      </c>
      <c r="J3" s="9">
        <v>25</v>
      </c>
      <c r="K3" s="10">
        <f t="shared" ref="K3:K11" si="0">((C3*G$3)+(D3*H$3)+(E3*I$3)+(F3*J$3))/SUM(G$3,H$3,I$3,J$3)</f>
        <v>19.8</v>
      </c>
      <c r="L3" s="11">
        <f t="shared" ref="L3:L30" si="1">RANK(K3,K$3:K$30)</f>
        <v>26</v>
      </c>
    </row>
    <row r="4" spans="1:12" s="12" customFormat="1" ht="14.85" customHeight="1">
      <c r="A4" s="13">
        <v>2</v>
      </c>
      <c r="B4" s="34" t="s">
        <v>17</v>
      </c>
      <c r="C4" s="102">
        <v>62.5</v>
      </c>
      <c r="D4" s="79">
        <v>26.7</v>
      </c>
      <c r="E4" s="79">
        <v>6.9</v>
      </c>
      <c r="F4" s="86">
        <v>2.2999999999999998</v>
      </c>
      <c r="G4" s="1"/>
      <c r="H4" s="1"/>
      <c r="I4" s="16" t="s">
        <v>63</v>
      </c>
      <c r="J4" s="16">
        <v>100</v>
      </c>
      <c r="K4" s="14">
        <f t="shared" si="0"/>
        <v>24.6</v>
      </c>
      <c r="L4" s="15">
        <f t="shared" si="1"/>
        <v>15</v>
      </c>
    </row>
    <row r="5" spans="1:12" s="12" customFormat="1" ht="14.85" customHeight="1">
      <c r="A5" s="13">
        <v>3</v>
      </c>
      <c r="B5" s="34" t="s">
        <v>18</v>
      </c>
      <c r="C5" s="102">
        <v>67.099999999999994</v>
      </c>
      <c r="D5" s="79">
        <v>25.2</v>
      </c>
      <c r="E5" s="79">
        <v>9.5</v>
      </c>
      <c r="F5" s="86">
        <v>3.6</v>
      </c>
      <c r="G5" s="1"/>
      <c r="H5" s="1"/>
      <c r="K5" s="14">
        <f t="shared" si="0"/>
        <v>26.35</v>
      </c>
      <c r="L5" s="15">
        <f t="shared" si="1"/>
        <v>14</v>
      </c>
    </row>
    <row r="6" spans="1:12" s="12" customFormat="1" ht="14.85" customHeight="1">
      <c r="A6" s="13">
        <v>4</v>
      </c>
      <c r="B6" s="34" t="s">
        <v>19</v>
      </c>
      <c r="C6" s="102">
        <v>76.900000000000006</v>
      </c>
      <c r="D6" s="79">
        <v>40.799999999999997</v>
      </c>
      <c r="E6" s="79">
        <v>12.3</v>
      </c>
      <c r="F6" s="86">
        <v>6</v>
      </c>
      <c r="G6" s="1"/>
      <c r="H6" s="1"/>
      <c r="I6" s="1"/>
      <c r="J6" s="1"/>
      <c r="K6" s="14">
        <f t="shared" si="0"/>
        <v>34</v>
      </c>
      <c r="L6" s="15">
        <f t="shared" si="1"/>
        <v>6</v>
      </c>
    </row>
    <row r="7" spans="1:12" s="12" customFormat="1" ht="14.85" customHeight="1">
      <c r="A7" s="13">
        <v>5</v>
      </c>
      <c r="B7" s="34" t="s">
        <v>16</v>
      </c>
      <c r="C7" s="102">
        <v>71.7</v>
      </c>
      <c r="D7" s="79">
        <v>41.1</v>
      </c>
      <c r="E7" s="79">
        <v>8.6</v>
      </c>
      <c r="F7" s="86">
        <v>3.6</v>
      </c>
      <c r="G7" s="1"/>
      <c r="H7" s="1"/>
      <c r="I7" s="1"/>
      <c r="J7" s="1"/>
      <c r="K7" s="14">
        <f t="shared" si="0"/>
        <v>31.25</v>
      </c>
      <c r="L7" s="15">
        <f t="shared" si="1"/>
        <v>9</v>
      </c>
    </row>
    <row r="8" spans="1:12" s="12" customFormat="1" ht="14.85" customHeight="1">
      <c r="A8" s="13">
        <v>6</v>
      </c>
      <c r="B8" s="34" t="s">
        <v>20</v>
      </c>
      <c r="C8" s="102">
        <v>63.2</v>
      </c>
      <c r="D8" s="79">
        <v>43</v>
      </c>
      <c r="E8" s="79">
        <v>18.399999999999999</v>
      </c>
      <c r="F8" s="86">
        <v>12.4</v>
      </c>
      <c r="G8" s="1"/>
      <c r="H8" s="1"/>
      <c r="I8" s="1"/>
      <c r="J8" s="1"/>
      <c r="K8" s="14">
        <f t="shared" si="0"/>
        <v>34.25</v>
      </c>
      <c r="L8" s="15">
        <f t="shared" si="1"/>
        <v>5</v>
      </c>
    </row>
    <row r="9" spans="1:12" s="12" customFormat="1" ht="14.85" customHeight="1">
      <c r="A9" s="13">
        <v>7</v>
      </c>
      <c r="B9" s="34" t="s">
        <v>21</v>
      </c>
      <c r="C9" s="102">
        <v>58.9</v>
      </c>
      <c r="D9" s="79">
        <v>40.5</v>
      </c>
      <c r="E9" s="79">
        <v>17.100000000000001</v>
      </c>
      <c r="F9" s="86">
        <v>8.1999999999999993</v>
      </c>
      <c r="G9" s="1"/>
      <c r="H9" s="1"/>
      <c r="I9" s="17"/>
      <c r="J9" s="17"/>
      <c r="K9" s="14">
        <f t="shared" si="0"/>
        <v>31.175000000000001</v>
      </c>
      <c r="L9" s="15">
        <f t="shared" si="1"/>
        <v>10</v>
      </c>
    </row>
    <row r="10" spans="1:12" s="12" customFormat="1" ht="14.85" customHeight="1">
      <c r="A10" s="13">
        <v>8</v>
      </c>
      <c r="B10" s="34" t="s">
        <v>22</v>
      </c>
      <c r="C10" s="102">
        <v>54</v>
      </c>
      <c r="D10" s="79">
        <v>30.6</v>
      </c>
      <c r="E10" s="79">
        <v>9.6</v>
      </c>
      <c r="F10" s="86">
        <v>3.6</v>
      </c>
      <c r="G10" s="1"/>
      <c r="H10" s="1"/>
      <c r="I10" s="1"/>
      <c r="J10" s="1"/>
      <c r="K10" s="14">
        <f t="shared" si="0"/>
        <v>24.45</v>
      </c>
      <c r="L10" s="15">
        <f t="shared" si="1"/>
        <v>16</v>
      </c>
    </row>
    <row r="11" spans="1:12" s="12" customFormat="1" ht="14.85" customHeight="1">
      <c r="A11" s="13">
        <v>9</v>
      </c>
      <c r="B11" s="34" t="s">
        <v>23</v>
      </c>
      <c r="C11" s="102">
        <v>54.3</v>
      </c>
      <c r="D11" s="79">
        <v>32</v>
      </c>
      <c r="E11" s="79">
        <v>5.3</v>
      </c>
      <c r="F11" s="86">
        <v>1.6</v>
      </c>
      <c r="G11" s="1"/>
      <c r="H11" s="1"/>
      <c r="I11" s="1"/>
      <c r="J11" s="1"/>
      <c r="K11" s="14">
        <f t="shared" si="0"/>
        <v>23.3</v>
      </c>
      <c r="L11" s="15">
        <f t="shared" si="1"/>
        <v>18</v>
      </c>
    </row>
    <row r="12" spans="1:12" s="12" customFormat="1" ht="14.85" customHeight="1">
      <c r="A12" s="13">
        <v>10</v>
      </c>
      <c r="B12" s="34" t="s">
        <v>24</v>
      </c>
      <c r="C12" s="102">
        <v>60.7</v>
      </c>
      <c r="D12" s="79">
        <v>17.8</v>
      </c>
      <c r="E12" s="79">
        <v>4</v>
      </c>
      <c r="F12" s="86">
        <v>1.2</v>
      </c>
      <c r="G12" s="1"/>
      <c r="H12" s="1"/>
      <c r="I12" s="1"/>
      <c r="J12" s="1"/>
      <c r="K12" s="14">
        <f t="shared" ref="K12:K30" si="2">((C12*G$3)+(D12*H$3)+(E12*I$3)+(F12*J$3))/SUM(G$3,H$3,I$3,J$3)</f>
        <v>20.925000000000001</v>
      </c>
      <c r="L12" s="15">
        <f t="shared" si="1"/>
        <v>22</v>
      </c>
    </row>
    <row r="13" spans="1:12" s="12" customFormat="1" ht="14.85" customHeight="1">
      <c r="A13" s="13">
        <v>11</v>
      </c>
      <c r="B13" s="34" t="s">
        <v>54</v>
      </c>
      <c r="C13" s="102">
        <v>48.2</v>
      </c>
      <c r="D13" s="79">
        <v>28.2</v>
      </c>
      <c r="E13" s="79">
        <v>9.6</v>
      </c>
      <c r="F13" s="86">
        <v>6.6</v>
      </c>
      <c r="G13" s="1"/>
      <c r="H13" s="1"/>
      <c r="I13" s="1"/>
      <c r="J13" s="1"/>
      <c r="K13" s="14">
        <f t="shared" si="2"/>
        <v>23.15</v>
      </c>
      <c r="L13" s="15">
        <f t="shared" si="1"/>
        <v>19</v>
      </c>
    </row>
    <row r="14" spans="1:12" s="12" customFormat="1" ht="14.85" customHeight="1">
      <c r="A14" s="13">
        <v>12</v>
      </c>
      <c r="B14" s="34" t="s">
        <v>25</v>
      </c>
      <c r="C14" s="102">
        <v>52.7</v>
      </c>
      <c r="D14" s="79">
        <v>20.399999999999999</v>
      </c>
      <c r="E14" s="79">
        <v>6.9</v>
      </c>
      <c r="F14" s="86">
        <v>3.5</v>
      </c>
      <c r="G14" s="1"/>
      <c r="H14" s="1"/>
      <c r="I14" s="1"/>
      <c r="J14" s="1"/>
      <c r="K14" s="14">
        <f t="shared" si="2"/>
        <v>20.875</v>
      </c>
      <c r="L14" s="15">
        <f t="shared" si="1"/>
        <v>23</v>
      </c>
    </row>
    <row r="15" spans="1:12" s="12" customFormat="1" ht="14.85" customHeight="1">
      <c r="A15" s="13">
        <v>13</v>
      </c>
      <c r="B15" s="34" t="s">
        <v>0</v>
      </c>
      <c r="C15" s="102">
        <v>69.7</v>
      </c>
      <c r="D15" s="79">
        <v>42.1</v>
      </c>
      <c r="E15" s="79">
        <v>20.3</v>
      </c>
      <c r="F15" s="86">
        <v>12.4</v>
      </c>
      <c r="G15" s="1"/>
      <c r="H15" s="1"/>
      <c r="I15" s="1"/>
      <c r="J15" s="1"/>
      <c r="K15" s="14">
        <f t="shared" si="2"/>
        <v>36.125</v>
      </c>
      <c r="L15" s="15">
        <f t="shared" si="1"/>
        <v>2</v>
      </c>
    </row>
    <row r="16" spans="1:12" s="12" customFormat="1" ht="14.85" customHeight="1">
      <c r="A16" s="13">
        <v>14</v>
      </c>
      <c r="B16" s="34" t="s">
        <v>1</v>
      </c>
      <c r="C16" s="102">
        <v>64</v>
      </c>
      <c r="D16" s="79">
        <v>29.3</v>
      </c>
      <c r="E16" s="79">
        <v>13</v>
      </c>
      <c r="F16" s="86">
        <v>6.8</v>
      </c>
      <c r="G16" s="1"/>
      <c r="H16" s="1"/>
      <c r="I16" s="1"/>
      <c r="J16" s="1"/>
      <c r="K16" s="14">
        <f t="shared" si="2"/>
        <v>28.274999999999999</v>
      </c>
      <c r="L16" s="15">
        <f t="shared" si="1"/>
        <v>12</v>
      </c>
    </row>
    <row r="17" spans="1:12" s="12" customFormat="1" ht="14.85" customHeight="1">
      <c r="A17" s="13">
        <v>15</v>
      </c>
      <c r="B17" s="34" t="s">
        <v>2</v>
      </c>
      <c r="C17" s="102">
        <v>61</v>
      </c>
      <c r="D17" s="79">
        <v>33.700000000000003</v>
      </c>
      <c r="E17" s="79">
        <v>10.5</v>
      </c>
      <c r="F17" s="86">
        <v>4.0999999999999996</v>
      </c>
      <c r="G17" s="1"/>
      <c r="H17" s="1"/>
      <c r="I17" s="1"/>
      <c r="J17" s="1"/>
      <c r="K17" s="14">
        <f t="shared" si="2"/>
        <v>27.324999999999999</v>
      </c>
      <c r="L17" s="15">
        <f t="shared" si="1"/>
        <v>13</v>
      </c>
    </row>
    <row r="18" spans="1:12" s="12" customFormat="1" ht="14.85" customHeight="1">
      <c r="A18" s="13">
        <v>16</v>
      </c>
      <c r="B18" s="34" t="s">
        <v>3</v>
      </c>
      <c r="C18" s="102">
        <v>55.7</v>
      </c>
      <c r="D18" s="79">
        <v>20.100000000000001</v>
      </c>
      <c r="E18" s="79">
        <v>5.5</v>
      </c>
      <c r="F18" s="86">
        <v>3</v>
      </c>
      <c r="G18" s="1"/>
      <c r="H18" s="1"/>
      <c r="I18" s="1"/>
      <c r="J18" s="1"/>
      <c r="K18" s="14">
        <f t="shared" si="2"/>
        <v>21.074999999999999</v>
      </c>
      <c r="L18" s="15">
        <f t="shared" si="1"/>
        <v>21</v>
      </c>
    </row>
    <row r="19" spans="1:12" s="12" customFormat="1" ht="14.85" customHeight="1">
      <c r="A19" s="13">
        <v>17</v>
      </c>
      <c r="B19" s="34" t="s">
        <v>4</v>
      </c>
      <c r="C19" s="102">
        <v>51.1</v>
      </c>
      <c r="D19" s="79">
        <v>12.6</v>
      </c>
      <c r="E19" s="79">
        <v>4.9000000000000004</v>
      </c>
      <c r="F19" s="86">
        <v>1.5</v>
      </c>
      <c r="G19" s="1"/>
      <c r="H19" s="1"/>
      <c r="I19" s="1"/>
      <c r="J19" s="1"/>
      <c r="K19" s="14">
        <f t="shared" si="2"/>
        <v>17.524999999999999</v>
      </c>
      <c r="L19" s="15">
        <f t="shared" si="1"/>
        <v>28</v>
      </c>
    </row>
    <row r="20" spans="1:12" s="12" customFormat="1" ht="14.85" customHeight="1">
      <c r="A20" s="13">
        <v>18</v>
      </c>
      <c r="B20" s="34" t="s">
        <v>5</v>
      </c>
      <c r="C20" s="102">
        <v>49.7</v>
      </c>
      <c r="D20" s="79">
        <v>15</v>
      </c>
      <c r="E20" s="79">
        <v>6.2</v>
      </c>
      <c r="F20" s="86">
        <v>3.7</v>
      </c>
      <c r="G20" s="1"/>
      <c r="H20" s="1"/>
      <c r="I20" s="1"/>
      <c r="J20" s="1"/>
      <c r="K20" s="14">
        <f t="shared" si="2"/>
        <v>18.649999999999999</v>
      </c>
      <c r="L20" s="15">
        <f t="shared" si="1"/>
        <v>27</v>
      </c>
    </row>
    <row r="21" spans="1:12" s="12" customFormat="1" ht="14.85" customHeight="1">
      <c r="A21" s="13">
        <v>19</v>
      </c>
      <c r="B21" s="34" t="s">
        <v>6</v>
      </c>
      <c r="C21" s="102">
        <v>70.099999999999994</v>
      </c>
      <c r="D21" s="79">
        <v>37.299999999999997</v>
      </c>
      <c r="E21" s="79">
        <v>12</v>
      </c>
      <c r="F21" s="86">
        <v>6.2</v>
      </c>
      <c r="G21" s="1"/>
      <c r="H21" s="1"/>
      <c r="I21" s="1"/>
      <c r="J21" s="1"/>
      <c r="K21" s="14">
        <f t="shared" si="2"/>
        <v>31.399999999999995</v>
      </c>
      <c r="L21" s="15">
        <f t="shared" si="1"/>
        <v>8</v>
      </c>
    </row>
    <row r="22" spans="1:12" s="12" customFormat="1" ht="14.85" customHeight="1">
      <c r="A22" s="13">
        <v>20</v>
      </c>
      <c r="B22" s="34" t="s">
        <v>7</v>
      </c>
      <c r="C22" s="102">
        <v>59.6</v>
      </c>
      <c r="D22" s="79">
        <v>21.3</v>
      </c>
      <c r="E22" s="79">
        <v>8.9</v>
      </c>
      <c r="F22" s="86">
        <v>5.7</v>
      </c>
      <c r="G22" s="1"/>
      <c r="H22" s="1"/>
      <c r="I22" s="1"/>
      <c r="J22" s="1"/>
      <c r="K22" s="14">
        <f t="shared" si="2"/>
        <v>23.875</v>
      </c>
      <c r="L22" s="15">
        <f t="shared" si="1"/>
        <v>17</v>
      </c>
    </row>
    <row r="23" spans="1:12" s="12" customFormat="1" ht="14.85" customHeight="1">
      <c r="A23" s="13">
        <v>21</v>
      </c>
      <c r="B23" s="34" t="s">
        <v>8</v>
      </c>
      <c r="C23" s="102">
        <v>45.9</v>
      </c>
      <c r="D23" s="79">
        <v>19.100000000000001</v>
      </c>
      <c r="E23" s="79">
        <v>9.4</v>
      </c>
      <c r="F23" s="86">
        <v>5</v>
      </c>
      <c r="G23" s="1"/>
      <c r="H23" s="1"/>
      <c r="I23" s="1"/>
      <c r="J23" s="1"/>
      <c r="K23" s="14">
        <f t="shared" si="2"/>
        <v>19.850000000000001</v>
      </c>
      <c r="L23" s="15">
        <f t="shared" si="1"/>
        <v>25</v>
      </c>
    </row>
    <row r="24" spans="1:12" s="12" customFormat="1" ht="14.85" customHeight="1">
      <c r="A24" s="13">
        <v>22</v>
      </c>
      <c r="B24" s="34" t="s">
        <v>9</v>
      </c>
      <c r="C24" s="102">
        <v>57.9</v>
      </c>
      <c r="D24" s="79">
        <v>40.200000000000003</v>
      </c>
      <c r="E24" s="79">
        <v>23.9</v>
      </c>
      <c r="F24" s="86">
        <v>19.2</v>
      </c>
      <c r="G24" s="1"/>
      <c r="H24" s="1"/>
      <c r="I24" s="1"/>
      <c r="J24" s="1"/>
      <c r="K24" s="14">
        <f t="shared" si="2"/>
        <v>35.299999999999997</v>
      </c>
      <c r="L24" s="15">
        <f t="shared" si="1"/>
        <v>4</v>
      </c>
    </row>
    <row r="25" spans="1:12" s="12" customFormat="1" ht="14.85" customHeight="1">
      <c r="A25" s="13">
        <v>23</v>
      </c>
      <c r="B25" s="34" t="s">
        <v>10</v>
      </c>
      <c r="C25" s="102">
        <v>50.3</v>
      </c>
      <c r="D25" s="79">
        <v>29.4</v>
      </c>
      <c r="E25" s="79">
        <v>24.2</v>
      </c>
      <c r="F25" s="86">
        <v>20.7</v>
      </c>
      <c r="G25" s="1"/>
      <c r="H25" s="1"/>
      <c r="I25" s="1"/>
      <c r="J25" s="1"/>
      <c r="K25" s="14">
        <f t="shared" si="2"/>
        <v>31.15</v>
      </c>
      <c r="L25" s="15">
        <f t="shared" si="1"/>
        <v>11</v>
      </c>
    </row>
    <row r="26" spans="1:12" s="12" customFormat="1" ht="14.85" customHeight="1">
      <c r="A26" s="13">
        <v>24</v>
      </c>
      <c r="B26" s="34" t="s">
        <v>11</v>
      </c>
      <c r="C26" s="102">
        <v>46.9</v>
      </c>
      <c r="D26" s="79">
        <v>19.5</v>
      </c>
      <c r="E26" s="79">
        <v>11.4</v>
      </c>
      <c r="F26" s="86">
        <v>8.6999999999999993</v>
      </c>
      <c r="G26" s="1"/>
      <c r="H26" s="1"/>
      <c r="I26" s="1"/>
      <c r="J26" s="1"/>
      <c r="K26" s="14">
        <f t="shared" si="2"/>
        <v>21.625</v>
      </c>
      <c r="L26" s="15">
        <f t="shared" si="1"/>
        <v>20</v>
      </c>
    </row>
    <row r="27" spans="1:12" s="12" customFormat="1" ht="14.85" customHeight="1">
      <c r="A27" s="13">
        <v>25</v>
      </c>
      <c r="B27" s="34" t="s">
        <v>12</v>
      </c>
      <c r="C27" s="102">
        <v>57.9</v>
      </c>
      <c r="D27" s="79">
        <v>17.2</v>
      </c>
      <c r="E27" s="79">
        <v>3.6</v>
      </c>
      <c r="F27" s="86">
        <v>1.8</v>
      </c>
      <c r="G27" s="1"/>
      <c r="H27" s="1"/>
      <c r="I27" s="1"/>
      <c r="J27" s="1"/>
      <c r="K27" s="14">
        <f t="shared" si="2"/>
        <v>20.125</v>
      </c>
      <c r="L27" s="15">
        <f t="shared" si="1"/>
        <v>24</v>
      </c>
    </row>
    <row r="28" spans="1:12" s="12" customFormat="1" ht="14.85" customHeight="1">
      <c r="A28" s="13">
        <v>26</v>
      </c>
      <c r="B28" s="34" t="s">
        <v>13</v>
      </c>
      <c r="C28" s="102">
        <v>72.5</v>
      </c>
      <c r="D28" s="79">
        <v>40.799999999999997</v>
      </c>
      <c r="E28" s="79">
        <v>10.6</v>
      </c>
      <c r="F28" s="86">
        <v>4.2</v>
      </c>
      <c r="G28" s="1"/>
      <c r="H28" s="1"/>
      <c r="I28" s="1"/>
      <c r="J28" s="1"/>
      <c r="K28" s="14">
        <f t="shared" si="2"/>
        <v>32.024999999999999</v>
      </c>
      <c r="L28" s="15">
        <f t="shared" si="1"/>
        <v>7</v>
      </c>
    </row>
    <row r="29" spans="1:12" s="12" customFormat="1" ht="14.85" customHeight="1">
      <c r="A29" s="13">
        <v>27</v>
      </c>
      <c r="B29" s="34" t="s">
        <v>14</v>
      </c>
      <c r="C29" s="102">
        <v>80.3</v>
      </c>
      <c r="D29" s="79">
        <v>61.3</v>
      </c>
      <c r="E29" s="79">
        <v>17.3</v>
      </c>
      <c r="F29" s="86">
        <v>7.4</v>
      </c>
      <c r="G29" s="1"/>
      <c r="H29" s="1"/>
      <c r="I29" s="1"/>
      <c r="J29" s="1"/>
      <c r="K29" s="14">
        <f t="shared" si="2"/>
        <v>41.575000000000003</v>
      </c>
      <c r="L29" s="15">
        <f t="shared" si="1"/>
        <v>1</v>
      </c>
    </row>
    <row r="30" spans="1:12" s="12" customFormat="1" ht="14.85" customHeight="1" thickBot="1">
      <c r="A30" s="18">
        <v>28</v>
      </c>
      <c r="B30" s="35" t="s">
        <v>15</v>
      </c>
      <c r="C30" s="103">
        <v>70.900000000000006</v>
      </c>
      <c r="D30" s="81">
        <v>44.1</v>
      </c>
      <c r="E30" s="81">
        <v>19.7</v>
      </c>
      <c r="F30" s="87">
        <v>7.2</v>
      </c>
      <c r="G30" s="1"/>
      <c r="H30" s="1"/>
      <c r="I30" s="1"/>
      <c r="J30" s="1"/>
      <c r="K30" s="19">
        <f t="shared" si="2"/>
        <v>35.475000000000001</v>
      </c>
      <c r="L30" s="20">
        <f t="shared" si="1"/>
        <v>3</v>
      </c>
    </row>
    <row r="31" spans="1:12" s="12" customFormat="1" ht="14.85" customHeight="1">
      <c r="A31" s="1"/>
      <c r="B31" s="1"/>
      <c r="C31" s="1"/>
      <c r="D31" s="1"/>
      <c r="E31" s="1"/>
      <c r="H31" s="1"/>
      <c r="I31" s="1"/>
      <c r="J31" s="1"/>
      <c r="K31" s="1"/>
      <c r="L31" s="1"/>
    </row>
    <row r="32" spans="1:12" s="12" customFormat="1" ht="14.85" customHeight="1">
      <c r="A32" s="1"/>
      <c r="B32" s="1" t="s">
        <v>68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4" s="12" customFormat="1">
      <c r="A33" s="1"/>
      <c r="B33" s="21" t="s">
        <v>28</v>
      </c>
      <c r="C33" s="22">
        <f>AVERAGE(C3:C30)</f>
        <v>60.242857142857154</v>
      </c>
      <c r="D33" s="22">
        <f>AVERAGE(D3:D30)</f>
        <v>30.339285714285715</v>
      </c>
      <c r="E33" s="22">
        <f>AVERAGE(E3:E30)</f>
        <v>11.203571428571431</v>
      </c>
      <c r="F33" s="22">
        <f>AVERAGE(F3:F30)</f>
        <v>6.1428571428571432</v>
      </c>
      <c r="G33" s="1"/>
      <c r="H33" s="1"/>
      <c r="I33" s="1"/>
      <c r="J33" s="1"/>
      <c r="K33" s="22">
        <f>AVERAGE(K3:K30)</f>
        <v>26.982142857142854</v>
      </c>
      <c r="L33" s="1"/>
    </row>
    <row r="34" spans="1:14" s="12" customFormat="1">
      <c r="A34" s="1"/>
      <c r="B34" s="21" t="s">
        <v>32</v>
      </c>
      <c r="C34" s="22">
        <f>STDEV(C3:C30)</f>
        <v>9.3800587762284593</v>
      </c>
      <c r="D34" s="22">
        <f>STDEV(D3:D30)</f>
        <v>11.550576040973322</v>
      </c>
      <c r="E34" s="22">
        <f>STDEV(E3:E30)</f>
        <v>5.9860010854249719</v>
      </c>
      <c r="F34" s="22">
        <f>STDEV(F3:F30)</f>
        <v>4.8900070871287404</v>
      </c>
      <c r="G34" s="1"/>
      <c r="H34" s="1"/>
      <c r="I34" s="1"/>
      <c r="J34" s="1"/>
      <c r="K34" s="22">
        <f>STDEV(K3:K30)</f>
        <v>6.4868237431837352</v>
      </c>
      <c r="L34" s="1"/>
    </row>
    <row r="35" spans="1:14" s="12" customFormat="1">
      <c r="A35" s="1"/>
      <c r="B35" s="21" t="s">
        <v>29</v>
      </c>
      <c r="C35" s="23">
        <f>COUNT(C3:C30)</f>
        <v>28</v>
      </c>
      <c r="D35" s="23">
        <f>COUNT(D3:D30)</f>
        <v>28</v>
      </c>
      <c r="E35" s="23">
        <f>COUNT(E3:E30)</f>
        <v>28</v>
      </c>
      <c r="F35" s="23">
        <f>COUNT(F3:F30)</f>
        <v>28</v>
      </c>
      <c r="G35" s="1"/>
      <c r="H35" s="1"/>
      <c r="I35" s="1"/>
      <c r="J35" s="1"/>
      <c r="K35" s="23">
        <f>COUNT(K3:K30)</f>
        <v>28</v>
      </c>
      <c r="L35" s="1"/>
    </row>
    <row r="36" spans="1:14" s="12" customFormat="1">
      <c r="A36" s="1"/>
      <c r="B36" s="21" t="s">
        <v>30</v>
      </c>
      <c r="C36" s="24">
        <f>MIN(C3:C30)</f>
        <v>45.9</v>
      </c>
      <c r="D36" s="24">
        <f>MIN(D3:D30)</f>
        <v>12.6</v>
      </c>
      <c r="E36" s="24">
        <f>MIN(E3:E30)</f>
        <v>3.6</v>
      </c>
      <c r="F36" s="24">
        <f>MIN(F3:F30)</f>
        <v>1.2</v>
      </c>
      <c r="G36" s="9"/>
      <c r="H36" s="9"/>
      <c r="I36" s="9"/>
      <c r="J36" s="9"/>
      <c r="K36" s="24">
        <f>MIN(K3:K30)</f>
        <v>17.524999999999999</v>
      </c>
      <c r="L36" s="1"/>
    </row>
    <row r="37" spans="1:14" s="12" customFormat="1">
      <c r="A37" s="1"/>
      <c r="B37" s="21" t="s">
        <v>31</v>
      </c>
      <c r="C37" s="24">
        <f>MAX(C3:C30)</f>
        <v>80.3</v>
      </c>
      <c r="D37" s="24">
        <f>MAX(D3:D30)</f>
        <v>61.3</v>
      </c>
      <c r="E37" s="24">
        <f>MAX(E3:E30)</f>
        <v>24.2</v>
      </c>
      <c r="F37" s="24">
        <f>MAX(F3:F30)</f>
        <v>20.7</v>
      </c>
      <c r="G37" s="9"/>
      <c r="H37" s="9"/>
      <c r="I37" s="9"/>
      <c r="J37" s="9"/>
      <c r="K37" s="24">
        <f>MAX(K3:K30)</f>
        <v>41.575000000000003</v>
      </c>
      <c r="L37" s="1"/>
    </row>
    <row r="38" spans="1:14" s="1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4" s="12" customForma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4" s="12" customFormat="1" ht="14.1" customHeight="1" thickBot="1">
      <c r="A40" s="16"/>
      <c r="B40" s="1"/>
      <c r="C40" s="78"/>
      <c r="D40" s="78"/>
      <c r="E40" s="78"/>
      <c r="F40" s="78"/>
      <c r="G40" s="1"/>
      <c r="H40" s="1"/>
      <c r="I40" s="1"/>
      <c r="J40" s="1"/>
      <c r="K40" s="1"/>
      <c r="L40" s="1"/>
    </row>
    <row r="41" spans="1:14" ht="57" customHeight="1" thickBot="1">
      <c r="A41" s="195" t="s">
        <v>73</v>
      </c>
      <c r="B41" s="196"/>
      <c r="C41" s="74" t="s">
        <v>43</v>
      </c>
      <c r="D41" s="74" t="s">
        <v>44</v>
      </c>
      <c r="E41" s="74" t="s">
        <v>45</v>
      </c>
      <c r="F41" s="77" t="s">
        <v>46</v>
      </c>
      <c r="G41" s="197" t="s">
        <v>56</v>
      </c>
      <c r="H41" s="197"/>
      <c r="I41" s="198"/>
      <c r="J41" s="198"/>
      <c r="K41" s="195" t="s">
        <v>79</v>
      </c>
      <c r="L41" s="199"/>
      <c r="N41" s="25" t="s">
        <v>70</v>
      </c>
    </row>
    <row r="42" spans="1:14" s="7" customFormat="1" ht="19.5" customHeight="1" thickBot="1">
      <c r="A42" s="2" t="s">
        <v>47</v>
      </c>
      <c r="B42" s="3" t="s">
        <v>26</v>
      </c>
      <c r="C42" s="3" t="s">
        <v>76</v>
      </c>
      <c r="D42" s="3" t="s">
        <v>76</v>
      </c>
      <c r="E42" s="3" t="s">
        <v>76</v>
      </c>
      <c r="F42" s="6" t="s">
        <v>98</v>
      </c>
      <c r="G42" s="75" t="s">
        <v>58</v>
      </c>
      <c r="H42" s="75" t="s">
        <v>59</v>
      </c>
      <c r="I42" s="75" t="s">
        <v>60</v>
      </c>
      <c r="J42" s="75" t="s">
        <v>61</v>
      </c>
      <c r="K42" s="5" t="s">
        <v>62</v>
      </c>
      <c r="L42" s="6" t="s">
        <v>57</v>
      </c>
      <c r="N42" s="26" t="s">
        <v>75</v>
      </c>
    </row>
    <row r="43" spans="1:14" s="12" customFormat="1" ht="15" customHeight="1">
      <c r="A43" s="83">
        <v>1</v>
      </c>
      <c r="B43" s="89" t="s">
        <v>27</v>
      </c>
      <c r="C43" s="101">
        <v>63.3</v>
      </c>
      <c r="D43" s="84">
        <v>26.2</v>
      </c>
      <c r="E43" s="84">
        <v>5.7</v>
      </c>
      <c r="F43" s="85">
        <v>2.8</v>
      </c>
      <c r="G43" s="9">
        <v>25</v>
      </c>
      <c r="H43" s="9">
        <v>25</v>
      </c>
      <c r="I43" s="9">
        <v>25</v>
      </c>
      <c r="J43" s="9">
        <v>25</v>
      </c>
      <c r="K43" s="10">
        <f>((C43*G$43)+(D43*H$43)+(E43*I$43)+(F43*J$43))/SUM(G$43,H$43,I$43,J$43)</f>
        <v>24.5</v>
      </c>
      <c r="L43" s="11">
        <f t="shared" ref="L43:L70" si="3">RANK(K43,K$43:K$70)</f>
        <v>26</v>
      </c>
      <c r="N43" s="27">
        <f>K83-K43</f>
        <v>-9.1999999999999993</v>
      </c>
    </row>
    <row r="44" spans="1:14" s="12" customFormat="1" ht="15" customHeight="1">
      <c r="A44" s="13">
        <v>2</v>
      </c>
      <c r="B44" s="34" t="s">
        <v>17</v>
      </c>
      <c r="C44" s="102">
        <v>63.5</v>
      </c>
      <c r="D44" s="79">
        <v>38.299999999999997</v>
      </c>
      <c r="E44" s="79">
        <v>10.7</v>
      </c>
      <c r="F44" s="86">
        <v>4</v>
      </c>
      <c r="G44" s="1"/>
      <c r="H44" s="1"/>
      <c r="I44" s="16" t="s">
        <v>63</v>
      </c>
      <c r="J44" s="16">
        <v>100</v>
      </c>
      <c r="K44" s="14">
        <f t="shared" ref="K44:K70" si="4">((C44*G$43)+(D44*H$43)+(E44*I$43)+(F44*J$43))/SUM(G$43,H$43,I$43,J$43)</f>
        <v>29.125</v>
      </c>
      <c r="L44" s="15">
        <f t="shared" si="3"/>
        <v>18</v>
      </c>
      <c r="N44" s="27">
        <f t="shared" ref="N44:N61" si="5">K84-K44</f>
        <v>-8.1416666666666657</v>
      </c>
    </row>
    <row r="45" spans="1:14" s="12" customFormat="1" ht="15" customHeight="1">
      <c r="A45" s="13">
        <v>3</v>
      </c>
      <c r="B45" s="34" t="s">
        <v>18</v>
      </c>
      <c r="C45" s="102">
        <v>78.900000000000006</v>
      </c>
      <c r="D45" s="79">
        <v>36.6</v>
      </c>
      <c r="E45" s="79">
        <v>12.4</v>
      </c>
      <c r="F45" s="86">
        <v>5.3</v>
      </c>
      <c r="G45" s="1"/>
      <c r="H45" s="1"/>
      <c r="K45" s="14">
        <f t="shared" si="4"/>
        <v>33.299999999999997</v>
      </c>
      <c r="L45" s="15">
        <f t="shared" si="3"/>
        <v>11</v>
      </c>
      <c r="N45" s="27">
        <f t="shared" si="5"/>
        <v>-13.199999999999996</v>
      </c>
    </row>
    <row r="46" spans="1:14" s="12" customFormat="1" ht="15" customHeight="1">
      <c r="A46" s="13">
        <v>4</v>
      </c>
      <c r="B46" s="34" t="s">
        <v>19</v>
      </c>
      <c r="C46" s="102">
        <v>78.7</v>
      </c>
      <c r="D46" s="79">
        <v>48.5</v>
      </c>
      <c r="E46" s="79">
        <v>17.899999999999999</v>
      </c>
      <c r="F46" s="86">
        <v>8.8000000000000007</v>
      </c>
      <c r="G46" s="1"/>
      <c r="H46" s="1"/>
      <c r="I46" s="1"/>
      <c r="J46" s="1"/>
      <c r="K46" s="14">
        <f t="shared" si="4"/>
        <v>38.475000000000001</v>
      </c>
      <c r="L46" s="15">
        <f t="shared" si="3"/>
        <v>6</v>
      </c>
      <c r="N46" s="27">
        <f t="shared" si="5"/>
        <v>-8.8000000000000007</v>
      </c>
    </row>
    <row r="47" spans="1:14" s="12" customFormat="1" ht="15" customHeight="1">
      <c r="A47" s="13">
        <v>5</v>
      </c>
      <c r="B47" s="34" t="s">
        <v>16</v>
      </c>
      <c r="C47" s="102">
        <v>78.2</v>
      </c>
      <c r="D47" s="79">
        <v>49.4</v>
      </c>
      <c r="E47" s="79">
        <v>10.8</v>
      </c>
      <c r="F47" s="86">
        <v>5</v>
      </c>
      <c r="G47" s="1"/>
      <c r="H47" s="1"/>
      <c r="I47" s="1"/>
      <c r="J47" s="1"/>
      <c r="K47" s="14">
        <f t="shared" si="4"/>
        <v>35.85</v>
      </c>
      <c r="L47" s="15">
        <f t="shared" si="3"/>
        <v>9</v>
      </c>
      <c r="N47" s="27">
        <f t="shared" si="5"/>
        <v>-9.0250000000000021</v>
      </c>
    </row>
    <row r="48" spans="1:14" s="12" customFormat="1" ht="15" customHeight="1">
      <c r="A48" s="13">
        <v>6</v>
      </c>
      <c r="B48" s="34" t="s">
        <v>20</v>
      </c>
      <c r="C48" s="102">
        <v>58.9</v>
      </c>
      <c r="D48" s="79">
        <v>43.4</v>
      </c>
      <c r="E48" s="79">
        <v>20.7</v>
      </c>
      <c r="F48" s="86">
        <v>12.8</v>
      </c>
      <c r="G48" s="1"/>
      <c r="H48" s="1"/>
      <c r="I48" s="1"/>
      <c r="J48" s="1"/>
      <c r="K48" s="14">
        <f t="shared" si="4"/>
        <v>33.950000000000003</v>
      </c>
      <c r="L48" s="15">
        <f t="shared" si="3"/>
        <v>10</v>
      </c>
      <c r="N48" s="27">
        <f t="shared" si="5"/>
        <v>0.64999999999999858</v>
      </c>
    </row>
    <row r="49" spans="1:14" s="12" customFormat="1" ht="15" customHeight="1">
      <c r="A49" s="13">
        <v>7</v>
      </c>
      <c r="B49" s="34" t="s">
        <v>21</v>
      </c>
      <c r="C49" s="102">
        <v>65.8</v>
      </c>
      <c r="D49" s="79">
        <v>48.8</v>
      </c>
      <c r="E49" s="79">
        <v>23.2</v>
      </c>
      <c r="F49" s="86">
        <v>13</v>
      </c>
      <c r="G49" s="1"/>
      <c r="H49" s="1"/>
      <c r="I49" s="17"/>
      <c r="J49" s="17"/>
      <c r="K49" s="14">
        <f t="shared" si="4"/>
        <v>37.700000000000003</v>
      </c>
      <c r="L49" s="15">
        <f t="shared" si="3"/>
        <v>7</v>
      </c>
      <c r="N49" s="27">
        <f t="shared" si="5"/>
        <v>-12.950000000000003</v>
      </c>
    </row>
    <row r="50" spans="1:14" s="12" customFormat="1" ht="15" customHeight="1">
      <c r="A50" s="13">
        <v>8</v>
      </c>
      <c r="B50" s="34" t="s">
        <v>22</v>
      </c>
      <c r="C50" s="102">
        <v>69.900000000000006</v>
      </c>
      <c r="D50" s="79">
        <v>42.1</v>
      </c>
      <c r="E50" s="79">
        <v>15.1</v>
      </c>
      <c r="F50" s="86">
        <v>5.3</v>
      </c>
      <c r="G50" s="1"/>
      <c r="H50" s="1"/>
      <c r="I50" s="1"/>
      <c r="J50" s="1"/>
      <c r="K50" s="14">
        <f t="shared" si="4"/>
        <v>33.1</v>
      </c>
      <c r="L50" s="15">
        <f t="shared" si="3"/>
        <v>13</v>
      </c>
      <c r="N50" s="27">
        <f t="shared" si="5"/>
        <v>-16.650000000000002</v>
      </c>
    </row>
    <row r="51" spans="1:14" s="12" customFormat="1" ht="15" customHeight="1">
      <c r="A51" s="13">
        <v>9</v>
      </c>
      <c r="B51" s="34" t="s">
        <v>23</v>
      </c>
      <c r="C51" s="102">
        <v>67.400000000000006</v>
      </c>
      <c r="D51" s="79">
        <v>40.4</v>
      </c>
      <c r="E51" s="79">
        <v>6.2</v>
      </c>
      <c r="F51" s="86">
        <v>2.2000000000000002</v>
      </c>
      <c r="G51" s="1"/>
      <c r="H51" s="1"/>
      <c r="I51" s="1"/>
      <c r="J51" s="1"/>
      <c r="K51" s="14">
        <f t="shared" si="4"/>
        <v>29.05</v>
      </c>
      <c r="L51" s="15">
        <f t="shared" si="3"/>
        <v>19</v>
      </c>
      <c r="N51" s="27">
        <f t="shared" si="5"/>
        <v>-11.225000000000001</v>
      </c>
    </row>
    <row r="52" spans="1:14" s="12" customFormat="1" ht="15" customHeight="1">
      <c r="A52" s="13">
        <v>10</v>
      </c>
      <c r="B52" s="34" t="s">
        <v>24</v>
      </c>
      <c r="C52" s="102">
        <v>64.400000000000006</v>
      </c>
      <c r="D52" s="79">
        <v>19.100000000000001</v>
      </c>
      <c r="E52" s="79">
        <v>5.0999999999999996</v>
      </c>
      <c r="F52" s="86">
        <v>1.7</v>
      </c>
      <c r="G52" s="1"/>
      <c r="H52" s="1"/>
      <c r="I52" s="1"/>
      <c r="J52" s="1"/>
      <c r="K52" s="14">
        <f t="shared" si="4"/>
        <v>22.575000000000003</v>
      </c>
      <c r="L52" s="15">
        <f t="shared" si="3"/>
        <v>27</v>
      </c>
      <c r="N52" s="27">
        <f t="shared" si="5"/>
        <v>-3.1750000000000043</v>
      </c>
    </row>
    <row r="53" spans="1:14" s="12" customFormat="1" ht="15" customHeight="1">
      <c r="A53" s="13">
        <v>11</v>
      </c>
      <c r="B53" s="34" t="s">
        <v>54</v>
      </c>
      <c r="C53" s="102">
        <v>61.5</v>
      </c>
      <c r="D53" s="79">
        <v>36.6</v>
      </c>
      <c r="E53" s="79">
        <v>11.3</v>
      </c>
      <c r="F53" s="86">
        <v>7.4</v>
      </c>
      <c r="G53" s="1"/>
      <c r="H53" s="1"/>
      <c r="I53" s="1"/>
      <c r="J53" s="1"/>
      <c r="K53" s="14">
        <f t="shared" ref="K53" si="6">((C53*G$43)+(D53*H$43)+(E53*I$43)+(F53*J$43))/SUM(G$43,H$43,I$43,J$43)</f>
        <v>29.2</v>
      </c>
      <c r="L53" s="15">
        <f t="shared" si="3"/>
        <v>16</v>
      </c>
      <c r="N53" s="27">
        <f t="shared" si="5"/>
        <v>-11.625</v>
      </c>
    </row>
    <row r="54" spans="1:14" s="12" customFormat="1" ht="15" customHeight="1">
      <c r="A54" s="13">
        <v>12</v>
      </c>
      <c r="B54" s="34" t="s">
        <v>25</v>
      </c>
      <c r="C54" s="102">
        <v>65.599999999999994</v>
      </c>
      <c r="D54" s="79">
        <v>29.5</v>
      </c>
      <c r="E54" s="79">
        <v>10.6</v>
      </c>
      <c r="F54" s="86">
        <v>6.1</v>
      </c>
      <c r="G54" s="1"/>
      <c r="H54" s="1"/>
      <c r="I54" s="1"/>
      <c r="J54" s="1"/>
      <c r="K54" s="14">
        <f>((C54*G$43)+(D54*H$43)+(E54*I$43)+(F54*J$43))/SUM(G$43,H$43,I$43,J$43)</f>
        <v>27.95</v>
      </c>
      <c r="L54" s="15">
        <f>RANK(K54,K$43:K$70)</f>
        <v>22</v>
      </c>
      <c r="N54" s="27">
        <f>K94-K54</f>
        <v>-13.674999999999999</v>
      </c>
    </row>
    <row r="55" spans="1:14" s="12" customFormat="1" ht="15" customHeight="1">
      <c r="A55" s="13">
        <v>13</v>
      </c>
      <c r="B55" s="34" t="s">
        <v>0</v>
      </c>
      <c r="C55" s="102">
        <v>83.4</v>
      </c>
      <c r="D55" s="79">
        <v>56.7</v>
      </c>
      <c r="E55" s="79">
        <v>29.6</v>
      </c>
      <c r="F55" s="86">
        <v>19.600000000000001</v>
      </c>
      <c r="G55" s="1"/>
      <c r="H55" s="1"/>
      <c r="I55" s="1"/>
      <c r="J55" s="1"/>
      <c r="K55" s="14">
        <f t="shared" si="4"/>
        <v>47.325000000000003</v>
      </c>
      <c r="L55" s="15">
        <f t="shared" si="3"/>
        <v>1</v>
      </c>
      <c r="N55" s="27">
        <f t="shared" si="5"/>
        <v>-21.900000000000002</v>
      </c>
    </row>
    <row r="56" spans="1:14" s="12" customFormat="1" ht="15" customHeight="1">
      <c r="A56" s="13">
        <v>14</v>
      </c>
      <c r="B56" s="34" t="s">
        <v>1</v>
      </c>
      <c r="C56" s="102">
        <v>60.3</v>
      </c>
      <c r="D56" s="79">
        <v>30.7</v>
      </c>
      <c r="E56" s="79">
        <v>14.2</v>
      </c>
      <c r="F56" s="86">
        <v>8.6999999999999993</v>
      </c>
      <c r="G56" s="1"/>
      <c r="H56" s="1"/>
      <c r="I56" s="1"/>
      <c r="J56" s="1"/>
      <c r="K56" s="14">
        <f t="shared" si="4"/>
        <v>28.475000000000001</v>
      </c>
      <c r="L56" s="15">
        <f t="shared" si="3"/>
        <v>20</v>
      </c>
      <c r="N56" s="27">
        <f t="shared" si="5"/>
        <v>-0.17500000000000071</v>
      </c>
    </row>
    <row r="57" spans="1:14" s="12" customFormat="1" ht="15" customHeight="1">
      <c r="A57" s="13">
        <v>15</v>
      </c>
      <c r="B57" s="34" t="s">
        <v>2</v>
      </c>
      <c r="C57" s="102">
        <v>61.7</v>
      </c>
      <c r="D57" s="79">
        <v>40.200000000000003</v>
      </c>
      <c r="E57" s="79">
        <v>12</v>
      </c>
      <c r="F57" s="86">
        <v>4.6857142857142851</v>
      </c>
      <c r="G57" s="1"/>
      <c r="H57" s="1"/>
      <c r="I57" s="1"/>
      <c r="J57" s="1"/>
      <c r="K57" s="14">
        <f t="shared" si="4"/>
        <v>29.646428571428572</v>
      </c>
      <c r="L57" s="15">
        <f t="shared" si="3"/>
        <v>14</v>
      </c>
      <c r="N57" s="27">
        <f t="shared" si="5"/>
        <v>-3.9940476190476168</v>
      </c>
    </row>
    <row r="58" spans="1:14" s="12" customFormat="1" ht="15" customHeight="1">
      <c r="A58" s="13">
        <v>16</v>
      </c>
      <c r="B58" s="34" t="s">
        <v>3</v>
      </c>
      <c r="C58" s="102">
        <v>65.3</v>
      </c>
      <c r="D58" s="79">
        <v>25.9</v>
      </c>
      <c r="E58" s="79">
        <v>8.6</v>
      </c>
      <c r="F58" s="86">
        <v>4.6909090909090905</v>
      </c>
      <c r="G58" s="1"/>
      <c r="H58" s="1"/>
      <c r="I58" s="1"/>
      <c r="J58" s="1"/>
      <c r="K58" s="14">
        <f t="shared" si="4"/>
        <v>26.122727272727275</v>
      </c>
      <c r="L58" s="15">
        <f t="shared" si="3"/>
        <v>25</v>
      </c>
      <c r="N58" s="27">
        <f t="shared" si="5"/>
        <v>-9.7320556309362303</v>
      </c>
    </row>
    <row r="59" spans="1:14" s="12" customFormat="1" ht="15" customHeight="1">
      <c r="A59" s="13">
        <v>17</v>
      </c>
      <c r="B59" s="34" t="s">
        <v>4</v>
      </c>
      <c r="C59" s="102">
        <v>56.3</v>
      </c>
      <c r="D59" s="79">
        <v>16.5</v>
      </c>
      <c r="E59" s="79">
        <v>6.5</v>
      </c>
      <c r="F59" s="86">
        <v>2.2000000000000002</v>
      </c>
      <c r="G59" s="1"/>
      <c r="H59" s="1"/>
      <c r="I59" s="1"/>
      <c r="J59" s="1"/>
      <c r="K59" s="14">
        <f t="shared" si="4"/>
        <v>20.375</v>
      </c>
      <c r="L59" s="15">
        <f t="shared" si="3"/>
        <v>28</v>
      </c>
      <c r="N59" s="27">
        <f t="shared" si="5"/>
        <v>-5.1750000000000007</v>
      </c>
    </row>
    <row r="60" spans="1:14" s="12" customFormat="1" ht="15" customHeight="1">
      <c r="A60" s="13">
        <v>18</v>
      </c>
      <c r="B60" s="34" t="s">
        <v>5</v>
      </c>
      <c r="C60" s="102">
        <v>76.3</v>
      </c>
      <c r="D60" s="79">
        <v>24.6</v>
      </c>
      <c r="E60" s="79">
        <v>10.4</v>
      </c>
      <c r="F60" s="86">
        <v>7.1</v>
      </c>
      <c r="G60" s="1"/>
      <c r="H60" s="1"/>
      <c r="I60" s="1"/>
      <c r="J60" s="1"/>
      <c r="K60" s="14">
        <f t="shared" si="4"/>
        <v>29.6</v>
      </c>
      <c r="L60" s="15">
        <f t="shared" si="3"/>
        <v>15</v>
      </c>
      <c r="N60" s="27">
        <f t="shared" si="5"/>
        <v>-21.4345</v>
      </c>
    </row>
    <row r="61" spans="1:14" s="12" customFormat="1" ht="15" customHeight="1">
      <c r="A61" s="13">
        <v>19</v>
      </c>
      <c r="B61" s="34" t="s">
        <v>6</v>
      </c>
      <c r="C61" s="102">
        <v>81.2</v>
      </c>
      <c r="D61" s="79">
        <v>47.7</v>
      </c>
      <c r="E61" s="79">
        <v>16.5</v>
      </c>
      <c r="F61" s="86">
        <v>9.6</v>
      </c>
      <c r="G61" s="1"/>
      <c r="H61" s="1"/>
      <c r="I61" s="1"/>
      <c r="J61" s="1"/>
      <c r="K61" s="14">
        <f t="shared" si="4"/>
        <v>38.75</v>
      </c>
      <c r="L61" s="15">
        <f t="shared" si="3"/>
        <v>5</v>
      </c>
      <c r="N61" s="27">
        <f t="shared" si="5"/>
        <v>-14.625</v>
      </c>
    </row>
    <row r="62" spans="1:14" s="12" customFormat="1" ht="15" customHeight="1">
      <c r="A62" s="13">
        <v>20</v>
      </c>
      <c r="B62" s="34" t="s">
        <v>7</v>
      </c>
      <c r="C62" s="102">
        <v>69.2</v>
      </c>
      <c r="D62" s="79">
        <v>28.7</v>
      </c>
      <c r="E62" s="79">
        <v>11.5</v>
      </c>
      <c r="F62" s="86">
        <v>7.2</v>
      </c>
      <c r="G62" s="1"/>
      <c r="H62" s="1"/>
      <c r="I62" s="1"/>
      <c r="J62" s="1"/>
      <c r="K62" s="14">
        <f t="shared" si="4"/>
        <v>29.15</v>
      </c>
      <c r="L62" s="15">
        <f t="shared" si="3"/>
        <v>17</v>
      </c>
      <c r="N62" s="27">
        <f t="shared" ref="N62:N69" si="7">K102-K62</f>
        <v>-10.174999999999997</v>
      </c>
    </row>
    <row r="63" spans="1:14" s="12" customFormat="1" ht="15" customHeight="1">
      <c r="A63" s="13">
        <v>21</v>
      </c>
      <c r="B63" s="34" t="s">
        <v>8</v>
      </c>
      <c r="C63" s="102">
        <v>59.4</v>
      </c>
      <c r="D63" s="79">
        <v>26.7</v>
      </c>
      <c r="E63" s="79">
        <v>13.4</v>
      </c>
      <c r="F63" s="86">
        <v>7.5</v>
      </c>
      <c r="G63" s="1"/>
      <c r="H63" s="1"/>
      <c r="I63" s="1"/>
      <c r="J63" s="1"/>
      <c r="K63" s="14">
        <f t="shared" si="4"/>
        <v>26.75</v>
      </c>
      <c r="L63" s="15">
        <f t="shared" si="3"/>
        <v>24</v>
      </c>
      <c r="N63" s="27">
        <f t="shared" si="7"/>
        <v>-12.75</v>
      </c>
    </row>
    <row r="64" spans="1:14" s="12" customFormat="1" ht="15" customHeight="1">
      <c r="A64" s="13">
        <v>22</v>
      </c>
      <c r="B64" s="34" t="s">
        <v>9</v>
      </c>
      <c r="C64" s="102">
        <v>65.2</v>
      </c>
      <c r="D64" s="79">
        <v>45.4</v>
      </c>
      <c r="E64" s="79">
        <v>28.7</v>
      </c>
      <c r="F64" s="86">
        <v>24.2</v>
      </c>
      <c r="G64" s="1"/>
      <c r="H64" s="1"/>
      <c r="I64" s="1"/>
      <c r="J64" s="1"/>
      <c r="K64" s="14">
        <f t="shared" si="4"/>
        <v>40.875</v>
      </c>
      <c r="L64" s="15">
        <f t="shared" si="3"/>
        <v>4</v>
      </c>
      <c r="N64" s="27">
        <f t="shared" si="7"/>
        <v>-10.324999999999999</v>
      </c>
    </row>
    <row r="65" spans="1:14" s="12" customFormat="1" ht="15" customHeight="1">
      <c r="A65" s="13">
        <v>23</v>
      </c>
      <c r="B65" s="34" t="s">
        <v>10</v>
      </c>
      <c r="C65" s="102">
        <v>61</v>
      </c>
      <c r="D65" s="79">
        <v>36.5</v>
      </c>
      <c r="E65" s="79">
        <v>27.1</v>
      </c>
      <c r="F65" s="86">
        <v>22.5</v>
      </c>
      <c r="G65" s="1"/>
      <c r="H65" s="1"/>
      <c r="I65" s="1"/>
      <c r="J65" s="1"/>
      <c r="K65" s="14">
        <f t="shared" si="4"/>
        <v>36.774999999999999</v>
      </c>
      <c r="L65" s="15">
        <f t="shared" si="3"/>
        <v>8</v>
      </c>
      <c r="N65" s="27">
        <f t="shared" si="7"/>
        <v>-10.45</v>
      </c>
    </row>
    <row r="66" spans="1:14" s="12" customFormat="1" ht="15" customHeight="1">
      <c r="A66" s="13">
        <v>24</v>
      </c>
      <c r="B66" s="34" t="s">
        <v>11</v>
      </c>
      <c r="C66" s="102">
        <v>59</v>
      </c>
      <c r="D66" s="79">
        <v>26.5</v>
      </c>
      <c r="E66" s="79">
        <v>14.8</v>
      </c>
      <c r="F66" s="86">
        <v>11.9</v>
      </c>
      <c r="G66" s="1"/>
      <c r="H66" s="1"/>
      <c r="I66" s="1"/>
      <c r="J66" s="1"/>
      <c r="K66" s="14">
        <f t="shared" si="4"/>
        <v>28.05</v>
      </c>
      <c r="L66" s="15">
        <f t="shared" si="3"/>
        <v>21</v>
      </c>
      <c r="N66" s="27">
        <f t="shared" si="7"/>
        <v>-12.600000000000001</v>
      </c>
    </row>
    <row r="67" spans="1:14" s="12" customFormat="1" ht="15" customHeight="1">
      <c r="A67" s="13">
        <v>25</v>
      </c>
      <c r="B67" s="34" t="s">
        <v>12</v>
      </c>
      <c r="C67" s="102">
        <v>72.099999999999994</v>
      </c>
      <c r="D67" s="79">
        <v>28.5</v>
      </c>
      <c r="E67" s="79">
        <v>4.5999999999999996</v>
      </c>
      <c r="F67" s="86">
        <v>2.2999999999999998</v>
      </c>
      <c r="G67" s="1"/>
      <c r="H67" s="1"/>
      <c r="I67" s="1"/>
      <c r="J67" s="1"/>
      <c r="K67" s="14">
        <f t="shared" si="4"/>
        <v>26.875</v>
      </c>
      <c r="L67" s="15">
        <f t="shared" si="3"/>
        <v>23</v>
      </c>
      <c r="N67" s="27">
        <f t="shared" si="7"/>
        <v>-12.612500000000001</v>
      </c>
    </row>
    <row r="68" spans="1:14" s="12" customFormat="1" ht="15" customHeight="1">
      <c r="A68" s="13">
        <v>26</v>
      </c>
      <c r="B68" s="34" t="s">
        <v>13</v>
      </c>
      <c r="C68" s="102">
        <v>69.900000000000006</v>
      </c>
      <c r="D68" s="79">
        <v>41.8</v>
      </c>
      <c r="E68" s="79">
        <v>14.7</v>
      </c>
      <c r="F68" s="86">
        <v>6.6</v>
      </c>
      <c r="G68" s="1"/>
      <c r="H68" s="1"/>
      <c r="I68" s="1"/>
      <c r="J68" s="1"/>
      <c r="K68" s="14">
        <f t="shared" si="4"/>
        <v>33.25</v>
      </c>
      <c r="L68" s="15">
        <f t="shared" si="3"/>
        <v>12</v>
      </c>
      <c r="N68" s="27">
        <f t="shared" si="7"/>
        <v>-2.2250000000000014</v>
      </c>
    </row>
    <row r="69" spans="1:14" s="12" customFormat="1" ht="15" customHeight="1">
      <c r="A69" s="13">
        <v>27</v>
      </c>
      <c r="B69" s="34" t="s">
        <v>14</v>
      </c>
      <c r="C69" s="102">
        <v>82.3</v>
      </c>
      <c r="D69" s="79">
        <v>66.3</v>
      </c>
      <c r="E69" s="79">
        <v>23.2</v>
      </c>
      <c r="F69" s="86">
        <v>11.3</v>
      </c>
      <c r="G69" s="1"/>
      <c r="H69" s="1"/>
      <c r="I69" s="1"/>
      <c r="J69" s="1"/>
      <c r="K69" s="14">
        <f t="shared" si="4"/>
        <v>45.774999999999999</v>
      </c>
      <c r="L69" s="15">
        <f t="shared" si="3"/>
        <v>2</v>
      </c>
      <c r="N69" s="27">
        <f t="shared" si="7"/>
        <v>-8.25</v>
      </c>
    </row>
    <row r="70" spans="1:14" s="12" customFormat="1" ht="15" customHeight="1" thickBot="1">
      <c r="A70" s="18">
        <v>28</v>
      </c>
      <c r="B70" s="35" t="s">
        <v>15</v>
      </c>
      <c r="C70" s="103">
        <v>75.900000000000006</v>
      </c>
      <c r="D70" s="81">
        <v>54.7</v>
      </c>
      <c r="E70" s="81">
        <v>24.1</v>
      </c>
      <c r="F70" s="87">
        <v>9.1</v>
      </c>
      <c r="G70" s="1"/>
      <c r="H70" s="1"/>
      <c r="I70" s="1"/>
      <c r="J70" s="1"/>
      <c r="K70" s="19">
        <f t="shared" si="4"/>
        <v>40.950000000000003</v>
      </c>
      <c r="L70" s="20">
        <f t="shared" si="3"/>
        <v>3</v>
      </c>
      <c r="N70" s="28">
        <f>K110-K70</f>
        <v>-10.725000000000001</v>
      </c>
    </row>
    <row r="71" spans="1:14" s="12" customFormat="1" ht="1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76"/>
    </row>
    <row r="72" spans="1:14" s="12" customFormat="1" ht="15.75" thickBot="1">
      <c r="A72" s="1"/>
      <c r="B72" s="1" t="s">
        <v>68</v>
      </c>
      <c r="C72" s="1"/>
      <c r="D72" s="1"/>
      <c r="E72" s="1"/>
      <c r="F72" s="1"/>
      <c r="G72" s="1"/>
      <c r="H72" s="1"/>
      <c r="I72" s="1"/>
      <c r="J72" s="1"/>
      <c r="K72" s="1"/>
      <c r="L72" s="1"/>
      <c r="N72" s="76"/>
    </row>
    <row r="73" spans="1:14" s="12" customFormat="1" ht="15.75" thickBot="1">
      <c r="A73" s="1"/>
      <c r="B73" s="21" t="s">
        <v>28</v>
      </c>
      <c r="C73" s="22">
        <f>AVERAGE(C43:C70)</f>
        <v>68.378571428571433</v>
      </c>
      <c r="D73" s="22">
        <f>AVERAGE(D43:D70)</f>
        <v>37.725000000000009</v>
      </c>
      <c r="E73" s="22">
        <f>AVERAGE(E43:E70)</f>
        <v>14.62857142857143</v>
      </c>
      <c r="F73" s="22">
        <f>AVERAGE(F43:F70)</f>
        <v>8.3420222634508345</v>
      </c>
      <c r="G73" s="1"/>
      <c r="H73" s="1"/>
      <c r="I73" s="1"/>
      <c r="J73" s="1"/>
      <c r="K73" s="22">
        <f>AVERAGE(K43:K70)</f>
        <v>32.268541280148419</v>
      </c>
      <c r="L73" s="1"/>
      <c r="N73" s="29">
        <f>K113-K73</f>
        <v>-10.148741782737517</v>
      </c>
    </row>
    <row r="74" spans="1:14" s="12" customFormat="1">
      <c r="A74" s="1"/>
      <c r="B74" s="21" t="s">
        <v>32</v>
      </c>
      <c r="C74" s="22">
        <f>STDEV(C43:C70)</f>
        <v>8.0559780951031765</v>
      </c>
      <c r="D74" s="22">
        <f>STDEV(D43:D70)</f>
        <v>11.952393995439648</v>
      </c>
      <c r="E74" s="22">
        <f>STDEV(E43:E70)</f>
        <v>7.2235139260025933</v>
      </c>
      <c r="F74" s="22">
        <f>STDEV(F43:F70)</f>
        <v>5.8330449263213815</v>
      </c>
      <c r="G74" s="1"/>
      <c r="H74" s="1"/>
      <c r="I74" s="1"/>
      <c r="J74" s="1"/>
      <c r="K74" s="22">
        <f>STDEV(K43:K70)</f>
        <v>6.6793592491654108</v>
      </c>
      <c r="L74" s="1"/>
    </row>
    <row r="75" spans="1:14" s="12" customFormat="1">
      <c r="A75" s="1"/>
      <c r="B75" s="21" t="s">
        <v>29</v>
      </c>
      <c r="C75" s="23">
        <f>COUNT(C43:C70)</f>
        <v>28</v>
      </c>
      <c r="D75" s="23">
        <f>COUNT(D43:D70)</f>
        <v>28</v>
      </c>
      <c r="E75" s="23">
        <f>COUNT(E43:E70)</f>
        <v>28</v>
      </c>
      <c r="F75" s="23">
        <f>COUNT(F43:F70)</f>
        <v>28</v>
      </c>
      <c r="G75" s="1"/>
      <c r="H75" s="1"/>
      <c r="I75" s="1"/>
      <c r="J75" s="1"/>
      <c r="K75" s="23">
        <f>COUNT(K43:K70)</f>
        <v>28</v>
      </c>
      <c r="L75" s="1"/>
    </row>
    <row r="76" spans="1:14" s="12" customFormat="1">
      <c r="A76" s="1"/>
      <c r="B76" s="21" t="s">
        <v>30</v>
      </c>
      <c r="C76" s="24">
        <f>MIN(C43:C70)</f>
        <v>56.3</v>
      </c>
      <c r="D76" s="24">
        <f>MIN(D43:D70)</f>
        <v>16.5</v>
      </c>
      <c r="E76" s="24">
        <f>MIN(E43:E70)</f>
        <v>4.5999999999999996</v>
      </c>
      <c r="F76" s="24">
        <f>MIN(F43:F70)</f>
        <v>1.7</v>
      </c>
      <c r="G76" s="9"/>
      <c r="H76" s="9"/>
      <c r="I76" s="9"/>
      <c r="J76" s="9"/>
      <c r="K76" s="24">
        <f>MIN(K43:K70)</f>
        <v>20.375</v>
      </c>
      <c r="L76" s="1"/>
    </row>
    <row r="77" spans="1:14" s="12" customFormat="1">
      <c r="A77" s="1"/>
      <c r="B77" s="21" t="s">
        <v>31</v>
      </c>
      <c r="C77" s="24">
        <f>MAX(C43:C70)</f>
        <v>83.4</v>
      </c>
      <c r="D77" s="24">
        <f>MAX(D43:D70)</f>
        <v>66.3</v>
      </c>
      <c r="E77" s="24">
        <f>MAX(E43:E70)</f>
        <v>29.6</v>
      </c>
      <c r="F77" s="24">
        <f>MAX(F43:F70)</f>
        <v>24.2</v>
      </c>
      <c r="G77" s="9"/>
      <c r="H77" s="9"/>
      <c r="I77" s="9"/>
      <c r="J77" s="9"/>
      <c r="K77" s="24">
        <f>MAX(K43:K70)</f>
        <v>47.325000000000003</v>
      </c>
      <c r="L77" s="1"/>
    </row>
    <row r="78" spans="1:14" s="12" customFormat="1">
      <c r="A78" s="1"/>
      <c r="G78" s="1"/>
      <c r="H78" s="1"/>
      <c r="I78" s="1"/>
      <c r="J78" s="1"/>
      <c r="K78" s="1"/>
      <c r="L78" s="1"/>
    </row>
    <row r="79" spans="1:14" s="12" customFormat="1">
      <c r="A79" s="1"/>
      <c r="G79" s="1"/>
      <c r="H79" s="1"/>
      <c r="I79" s="1"/>
      <c r="J79" s="1"/>
      <c r="K79" s="1"/>
      <c r="L79" s="1"/>
    </row>
    <row r="80" spans="1:14" s="12" customFormat="1" ht="15.75" thickBot="1">
      <c r="A80" s="1"/>
      <c r="B80" s="1"/>
      <c r="G80" s="1"/>
      <c r="H80" s="1"/>
      <c r="I80" s="1"/>
      <c r="J80" s="1"/>
      <c r="K80" s="1"/>
      <c r="L80" s="1"/>
    </row>
    <row r="81" spans="1:12" ht="75" customHeight="1" thickBot="1">
      <c r="A81" s="195" t="s">
        <v>74</v>
      </c>
      <c r="B81" s="196"/>
      <c r="C81" s="74" t="s">
        <v>43</v>
      </c>
      <c r="D81" s="74" t="s">
        <v>44</v>
      </c>
      <c r="E81" s="74" t="s">
        <v>45</v>
      </c>
      <c r="F81" s="77" t="s">
        <v>46</v>
      </c>
      <c r="G81" s="197" t="s">
        <v>56</v>
      </c>
      <c r="H81" s="197"/>
      <c r="I81" s="198"/>
      <c r="J81" s="198"/>
      <c r="K81" s="195" t="s">
        <v>79</v>
      </c>
      <c r="L81" s="199"/>
    </row>
    <row r="82" spans="1:12" s="7" customFormat="1" ht="14.85" customHeight="1" thickBot="1">
      <c r="A82" s="2" t="s">
        <v>47</v>
      </c>
      <c r="B82" s="3" t="s">
        <v>26</v>
      </c>
      <c r="C82" s="3" t="s">
        <v>76</v>
      </c>
      <c r="D82" s="3" t="s">
        <v>76</v>
      </c>
      <c r="E82" s="3" t="s">
        <v>100</v>
      </c>
      <c r="F82" s="6" t="s">
        <v>101</v>
      </c>
      <c r="G82" s="75" t="s">
        <v>58</v>
      </c>
      <c r="H82" s="75" t="s">
        <v>59</v>
      </c>
      <c r="I82" s="75" t="s">
        <v>60</v>
      </c>
      <c r="J82" s="75" t="s">
        <v>61</v>
      </c>
      <c r="K82" s="5" t="s">
        <v>62</v>
      </c>
      <c r="L82" s="6" t="s">
        <v>57</v>
      </c>
    </row>
    <row r="83" spans="1:12" s="12" customFormat="1" ht="14.85" customHeight="1">
      <c r="A83" s="8">
        <v>1</v>
      </c>
      <c r="B83" s="33" t="s">
        <v>27</v>
      </c>
      <c r="C83" s="101">
        <v>43.1</v>
      </c>
      <c r="D83" s="84">
        <v>14.4</v>
      </c>
      <c r="E83" s="84">
        <v>2.7</v>
      </c>
      <c r="F83" s="85">
        <v>1</v>
      </c>
      <c r="G83" s="9">
        <v>25</v>
      </c>
      <c r="H83" s="9">
        <v>25</v>
      </c>
      <c r="I83" s="9">
        <v>25</v>
      </c>
      <c r="J83" s="9">
        <v>25</v>
      </c>
      <c r="K83" s="10">
        <f>((C83*G$83)+(D83*H$83)+(E83*I$83)+(F83*J$83))/SUM(G$83,H$83,I$83,J$83)</f>
        <v>15.3</v>
      </c>
      <c r="L83" s="11">
        <f t="shared" ref="L83:L110" si="8">RANK(K83,K$83:K$110)</f>
        <v>23</v>
      </c>
    </row>
    <row r="84" spans="1:12" s="12" customFormat="1" ht="14.85" customHeight="1">
      <c r="A84" s="13">
        <v>2</v>
      </c>
      <c r="B84" s="34" t="s">
        <v>17</v>
      </c>
      <c r="C84" s="102">
        <v>61.6</v>
      </c>
      <c r="D84" s="79">
        <v>17</v>
      </c>
      <c r="E84" s="79">
        <v>4</v>
      </c>
      <c r="F84" s="86">
        <v>1.3333333333333333</v>
      </c>
      <c r="G84" s="1"/>
      <c r="H84" s="1"/>
      <c r="I84" s="16" t="s">
        <v>63</v>
      </c>
      <c r="J84" s="16">
        <v>100</v>
      </c>
      <c r="K84" s="14">
        <f t="shared" ref="K84:K110" si="9">((C84*G$83)+(D84*H$83)+(E84*I$83)+(F84*J$83))/SUM(G$83,H$83,I$83,J$83)</f>
        <v>20.983333333333334</v>
      </c>
      <c r="L84" s="15">
        <f t="shared" si="8"/>
        <v>14</v>
      </c>
    </row>
    <row r="85" spans="1:12" s="12" customFormat="1" ht="14.85" customHeight="1">
      <c r="A85" s="13">
        <v>3</v>
      </c>
      <c r="B85" s="34" t="s">
        <v>18</v>
      </c>
      <c r="C85" s="102">
        <v>55.9</v>
      </c>
      <c r="D85" s="79">
        <v>15</v>
      </c>
      <c r="E85" s="79">
        <v>7.1</v>
      </c>
      <c r="F85" s="86">
        <v>2.4</v>
      </c>
      <c r="G85" s="1"/>
      <c r="H85" s="1"/>
      <c r="K85" s="14">
        <f t="shared" si="9"/>
        <v>20.100000000000001</v>
      </c>
      <c r="L85" s="15">
        <f t="shared" si="8"/>
        <v>15</v>
      </c>
    </row>
    <row r="86" spans="1:12" s="12" customFormat="1" ht="14.85" customHeight="1">
      <c r="A86" s="13">
        <v>4</v>
      </c>
      <c r="B86" s="34" t="s">
        <v>19</v>
      </c>
      <c r="C86" s="102">
        <v>75</v>
      </c>
      <c r="D86" s="79">
        <v>33.200000000000003</v>
      </c>
      <c r="E86" s="79">
        <v>7.1</v>
      </c>
      <c r="F86" s="86">
        <v>3.4</v>
      </c>
      <c r="G86" s="1"/>
      <c r="H86" s="1"/>
      <c r="I86" s="1"/>
      <c r="J86" s="1"/>
      <c r="K86" s="14">
        <f t="shared" si="9"/>
        <v>29.675000000000001</v>
      </c>
      <c r="L86" s="15">
        <f t="shared" si="8"/>
        <v>6</v>
      </c>
    </row>
    <row r="87" spans="1:12" s="12" customFormat="1" ht="14.85" customHeight="1">
      <c r="A87" s="13">
        <v>5</v>
      </c>
      <c r="B87" s="34" t="s">
        <v>16</v>
      </c>
      <c r="C87" s="102">
        <v>65.3</v>
      </c>
      <c r="D87" s="79">
        <v>33.1</v>
      </c>
      <c r="E87" s="79">
        <v>6.5</v>
      </c>
      <c r="F87" s="86">
        <v>2.4</v>
      </c>
      <c r="G87" s="1"/>
      <c r="H87" s="1"/>
      <c r="I87" s="1"/>
      <c r="J87" s="1"/>
      <c r="K87" s="14">
        <f t="shared" si="9"/>
        <v>26.824999999999999</v>
      </c>
      <c r="L87" s="15">
        <f t="shared" si="8"/>
        <v>8</v>
      </c>
    </row>
    <row r="88" spans="1:12" s="12" customFormat="1" ht="14.85" customHeight="1">
      <c r="A88" s="13">
        <v>6</v>
      </c>
      <c r="B88" s="34" t="s">
        <v>20</v>
      </c>
      <c r="C88" s="102">
        <v>66.7</v>
      </c>
      <c r="D88" s="79">
        <v>42.7</v>
      </c>
      <c r="E88" s="79">
        <v>16.8</v>
      </c>
      <c r="F88" s="86">
        <v>12.2</v>
      </c>
      <c r="G88" s="1"/>
      <c r="H88" s="1"/>
      <c r="I88" s="1"/>
      <c r="J88" s="1"/>
      <c r="K88" s="14">
        <f t="shared" si="9"/>
        <v>34.6</v>
      </c>
      <c r="L88" s="15">
        <f t="shared" si="8"/>
        <v>2</v>
      </c>
    </row>
    <row r="89" spans="1:12" s="12" customFormat="1" ht="14.85" customHeight="1">
      <c r="A89" s="13">
        <v>7</v>
      </c>
      <c r="B89" s="34" t="s">
        <v>21</v>
      </c>
      <c r="C89" s="102">
        <v>52</v>
      </c>
      <c r="D89" s="79">
        <v>32.1</v>
      </c>
      <c r="E89" s="79">
        <v>11.1</v>
      </c>
      <c r="F89" s="86">
        <v>3.8</v>
      </c>
      <c r="G89" s="1"/>
      <c r="H89" s="1"/>
      <c r="I89" s="17"/>
      <c r="J89" s="17"/>
      <c r="K89" s="14">
        <f t="shared" si="9"/>
        <v>24.75</v>
      </c>
      <c r="L89" s="15">
        <f t="shared" si="8"/>
        <v>12</v>
      </c>
    </row>
    <row r="90" spans="1:12" s="12" customFormat="1" ht="14.85" customHeight="1">
      <c r="A90" s="13">
        <v>8</v>
      </c>
      <c r="B90" s="34" t="s">
        <v>22</v>
      </c>
      <c r="C90" s="102">
        <v>38</v>
      </c>
      <c r="D90" s="79">
        <v>20.5</v>
      </c>
      <c r="E90" s="79">
        <v>5.4</v>
      </c>
      <c r="F90" s="86">
        <v>1.9</v>
      </c>
      <c r="G90" s="1"/>
      <c r="H90" s="1"/>
      <c r="I90" s="1"/>
      <c r="J90" s="1"/>
      <c r="K90" s="14">
        <f t="shared" si="9"/>
        <v>16.45</v>
      </c>
      <c r="L90" s="15">
        <f t="shared" si="8"/>
        <v>20</v>
      </c>
    </row>
    <row r="91" spans="1:12" s="12" customFormat="1" ht="14.85" customHeight="1">
      <c r="A91" s="13">
        <v>9</v>
      </c>
      <c r="B91" s="34" t="s">
        <v>23</v>
      </c>
      <c r="C91" s="102">
        <v>41.5</v>
      </c>
      <c r="D91" s="79">
        <v>24.2</v>
      </c>
      <c r="E91" s="79">
        <v>4.5</v>
      </c>
      <c r="F91" s="86">
        <v>1.1000000000000001</v>
      </c>
      <c r="G91" s="1"/>
      <c r="H91" s="1"/>
      <c r="I91" s="1"/>
      <c r="J91" s="1"/>
      <c r="K91" s="14">
        <f t="shared" si="9"/>
        <v>17.824999999999999</v>
      </c>
      <c r="L91" s="15">
        <f t="shared" si="8"/>
        <v>18</v>
      </c>
    </row>
    <row r="92" spans="1:12" s="12" customFormat="1" ht="14.85" customHeight="1">
      <c r="A92" s="13">
        <v>10</v>
      </c>
      <c r="B92" s="34" t="s">
        <v>24</v>
      </c>
      <c r="C92" s="102">
        <v>57.2</v>
      </c>
      <c r="D92" s="79">
        <v>16.600000000000001</v>
      </c>
      <c r="E92" s="79">
        <v>3</v>
      </c>
      <c r="F92" s="86">
        <v>0.8</v>
      </c>
      <c r="G92" s="1"/>
      <c r="H92" s="1"/>
      <c r="I92" s="1"/>
      <c r="J92" s="1"/>
      <c r="K92" s="14">
        <f t="shared" si="9"/>
        <v>19.399999999999999</v>
      </c>
      <c r="L92" s="15">
        <f t="shared" si="8"/>
        <v>16</v>
      </c>
    </row>
    <row r="93" spans="1:12" s="12" customFormat="1" ht="14.85" customHeight="1">
      <c r="A93" s="13">
        <v>11</v>
      </c>
      <c r="B93" s="34" t="s">
        <v>54</v>
      </c>
      <c r="C93" s="102">
        <v>35.299999999999997</v>
      </c>
      <c r="D93" s="79">
        <v>20.8</v>
      </c>
      <c r="E93" s="79">
        <v>8.1999999999999993</v>
      </c>
      <c r="F93" s="86">
        <v>6</v>
      </c>
      <c r="G93" s="1"/>
      <c r="H93" s="1"/>
      <c r="I93" s="1"/>
      <c r="J93" s="1"/>
      <c r="K93" s="14">
        <f t="shared" ref="K93" si="10">((C93*G$83)+(D93*H$83)+(E93*I$83)+(F93*J$83))/SUM(G$83,H$83,I$83,J$83)</f>
        <v>17.574999999999999</v>
      </c>
      <c r="L93" s="15">
        <f t="shared" si="8"/>
        <v>19</v>
      </c>
    </row>
    <row r="94" spans="1:12" s="12" customFormat="1" ht="14.85" customHeight="1">
      <c r="A94" s="13">
        <v>12</v>
      </c>
      <c r="B94" s="34" t="s">
        <v>25</v>
      </c>
      <c r="C94" s="102">
        <v>40.5</v>
      </c>
      <c r="D94" s="79">
        <v>11.8</v>
      </c>
      <c r="E94" s="79">
        <v>3.6</v>
      </c>
      <c r="F94" s="86">
        <v>1.2</v>
      </c>
      <c r="G94" s="1"/>
      <c r="H94" s="1"/>
      <c r="I94" s="1"/>
      <c r="J94" s="1"/>
      <c r="K94" s="14">
        <f t="shared" si="9"/>
        <v>14.275</v>
      </c>
      <c r="L94" s="15">
        <f t="shared" si="8"/>
        <v>25</v>
      </c>
    </row>
    <row r="95" spans="1:12" s="12" customFormat="1" ht="14.85" customHeight="1">
      <c r="A95" s="13">
        <v>13</v>
      </c>
      <c r="B95" s="34" t="s">
        <v>0</v>
      </c>
      <c r="C95" s="102">
        <v>56.2</v>
      </c>
      <c r="D95" s="79">
        <v>28</v>
      </c>
      <c r="E95" s="79">
        <v>11.7</v>
      </c>
      <c r="F95" s="86">
        <v>5.8</v>
      </c>
      <c r="G95" s="1"/>
      <c r="H95" s="1"/>
      <c r="I95" s="1"/>
      <c r="J95" s="1"/>
      <c r="K95" s="14">
        <f t="shared" si="9"/>
        <v>25.425000000000001</v>
      </c>
      <c r="L95" s="15">
        <f t="shared" si="8"/>
        <v>11</v>
      </c>
    </row>
    <row r="96" spans="1:12" s="12" customFormat="1" ht="14.85" customHeight="1">
      <c r="A96" s="13">
        <v>14</v>
      </c>
      <c r="B96" s="34" t="s">
        <v>1</v>
      </c>
      <c r="C96" s="102">
        <v>66.8</v>
      </c>
      <c r="D96" s="79">
        <v>28.3</v>
      </c>
      <c r="E96" s="79">
        <v>12.3</v>
      </c>
      <c r="F96" s="86">
        <v>5.8</v>
      </c>
      <c r="G96" s="1"/>
      <c r="H96" s="1"/>
      <c r="I96" s="1"/>
      <c r="J96" s="1"/>
      <c r="K96" s="14">
        <f t="shared" si="9"/>
        <v>28.3</v>
      </c>
      <c r="L96" s="15">
        <f t="shared" si="8"/>
        <v>7</v>
      </c>
    </row>
    <row r="97" spans="1:12" s="12" customFormat="1" ht="14.85" customHeight="1">
      <c r="A97" s="13">
        <v>15</v>
      </c>
      <c r="B97" s="34" t="s">
        <v>2</v>
      </c>
      <c r="C97" s="102">
        <v>60.4</v>
      </c>
      <c r="D97" s="79">
        <v>29</v>
      </c>
      <c r="E97" s="79">
        <v>9.5</v>
      </c>
      <c r="F97" s="86">
        <v>3.7095238095238092</v>
      </c>
      <c r="G97" s="1"/>
      <c r="H97" s="1"/>
      <c r="I97" s="1"/>
      <c r="J97" s="1"/>
      <c r="K97" s="14">
        <f t="shared" si="9"/>
        <v>25.652380952380955</v>
      </c>
      <c r="L97" s="15">
        <f t="shared" si="8"/>
        <v>10</v>
      </c>
    </row>
    <row r="98" spans="1:12" s="12" customFormat="1" ht="14.85" customHeight="1">
      <c r="A98" s="13">
        <v>16</v>
      </c>
      <c r="B98" s="34" t="s">
        <v>3</v>
      </c>
      <c r="C98" s="102">
        <v>45.5</v>
      </c>
      <c r="D98" s="79">
        <v>14.1</v>
      </c>
      <c r="E98" s="79">
        <v>3.8582089552238803</v>
      </c>
      <c r="F98" s="86">
        <v>2.1044776119402986</v>
      </c>
      <c r="G98" s="1"/>
      <c r="H98" s="1"/>
      <c r="I98" s="1"/>
      <c r="J98" s="1"/>
      <c r="K98" s="14">
        <f t="shared" si="9"/>
        <v>16.390671641791045</v>
      </c>
      <c r="L98" s="15">
        <f t="shared" si="8"/>
        <v>21</v>
      </c>
    </row>
    <row r="99" spans="1:12" s="12" customFormat="1" ht="14.85" customHeight="1">
      <c r="A99" s="13">
        <v>17</v>
      </c>
      <c r="B99" s="34" t="s">
        <v>4</v>
      </c>
      <c r="C99" s="102">
        <v>46.6</v>
      </c>
      <c r="D99" s="79">
        <v>9.5</v>
      </c>
      <c r="E99" s="79">
        <v>3.6</v>
      </c>
      <c r="F99" s="86">
        <v>1.1000000000000001</v>
      </c>
      <c r="G99" s="1"/>
      <c r="H99" s="1"/>
      <c r="I99" s="1"/>
      <c r="J99" s="1"/>
      <c r="K99" s="14">
        <f t="shared" si="9"/>
        <v>15.2</v>
      </c>
      <c r="L99" s="15">
        <f t="shared" si="8"/>
        <v>24</v>
      </c>
    </row>
    <row r="100" spans="1:12" s="12" customFormat="1" ht="14.85" customHeight="1">
      <c r="A100" s="13">
        <v>18</v>
      </c>
      <c r="B100" s="34" t="s">
        <v>5</v>
      </c>
      <c r="C100" s="102">
        <v>23.2</v>
      </c>
      <c r="D100" s="79">
        <v>5.7</v>
      </c>
      <c r="E100" s="79">
        <v>2.3560000000000003</v>
      </c>
      <c r="F100" s="86">
        <v>1.4060000000000004</v>
      </c>
      <c r="G100" s="1"/>
      <c r="H100" s="1"/>
      <c r="I100" s="1"/>
      <c r="J100" s="1"/>
      <c r="K100" s="14">
        <f t="shared" si="9"/>
        <v>8.1654999999999998</v>
      </c>
      <c r="L100" s="15">
        <f t="shared" si="8"/>
        <v>28</v>
      </c>
    </row>
    <row r="101" spans="1:12" s="12" customFormat="1" ht="14.85" customHeight="1">
      <c r="A101" s="13">
        <v>19</v>
      </c>
      <c r="B101" s="34" t="s">
        <v>6</v>
      </c>
      <c r="C101" s="102">
        <v>59</v>
      </c>
      <c r="D101" s="79">
        <v>26.7</v>
      </c>
      <c r="E101" s="79">
        <v>7.7</v>
      </c>
      <c r="F101" s="86">
        <v>3.1</v>
      </c>
      <c r="G101" s="1"/>
      <c r="H101" s="1"/>
      <c r="I101" s="1"/>
      <c r="J101" s="1"/>
      <c r="K101" s="14">
        <f t="shared" si="9"/>
        <v>24.125</v>
      </c>
      <c r="L101" s="15">
        <f t="shared" si="8"/>
        <v>13</v>
      </c>
    </row>
    <row r="102" spans="1:12" s="12" customFormat="1" ht="14.85" customHeight="1">
      <c r="A102" s="13">
        <v>20</v>
      </c>
      <c r="B102" s="34" t="s">
        <v>7</v>
      </c>
      <c r="C102" s="102">
        <v>50.4</v>
      </c>
      <c r="D102" s="79">
        <v>14.4</v>
      </c>
      <c r="E102" s="79">
        <v>6.6</v>
      </c>
      <c r="F102" s="86">
        <v>4.5</v>
      </c>
      <c r="G102" s="1"/>
      <c r="H102" s="1"/>
      <c r="I102" s="1"/>
      <c r="J102" s="1"/>
      <c r="K102" s="14">
        <f t="shared" si="9"/>
        <v>18.975000000000001</v>
      </c>
      <c r="L102" s="15">
        <f t="shared" si="8"/>
        <v>17</v>
      </c>
    </row>
    <row r="103" spans="1:12" s="12" customFormat="1" ht="14.85" customHeight="1">
      <c r="A103" s="13">
        <v>21</v>
      </c>
      <c r="B103" s="34" t="s">
        <v>8</v>
      </c>
      <c r="C103" s="102">
        <v>33.6</v>
      </c>
      <c r="D103" s="79">
        <v>12.7</v>
      </c>
      <c r="E103" s="79">
        <v>6.4</v>
      </c>
      <c r="F103" s="86">
        <v>3.3</v>
      </c>
      <c r="G103" s="1"/>
      <c r="H103" s="1"/>
      <c r="I103" s="1"/>
      <c r="J103" s="1"/>
      <c r="K103" s="14">
        <f t="shared" si="9"/>
        <v>14</v>
      </c>
      <c r="L103" s="15">
        <f t="shared" si="8"/>
        <v>27</v>
      </c>
    </row>
    <row r="104" spans="1:12" s="12" customFormat="1" ht="14.85" customHeight="1">
      <c r="A104" s="13">
        <v>22</v>
      </c>
      <c r="B104" s="34" t="s">
        <v>9</v>
      </c>
      <c r="C104" s="102">
        <v>51.3</v>
      </c>
      <c r="D104" s="79">
        <v>35.700000000000003</v>
      </c>
      <c r="E104" s="79">
        <v>20</v>
      </c>
      <c r="F104" s="86">
        <v>15.2</v>
      </c>
      <c r="G104" s="1"/>
      <c r="H104" s="1"/>
      <c r="I104" s="1"/>
      <c r="J104" s="1"/>
      <c r="K104" s="14">
        <f t="shared" si="9"/>
        <v>30.55</v>
      </c>
      <c r="L104" s="15">
        <f t="shared" si="8"/>
        <v>4</v>
      </c>
    </row>
    <row r="105" spans="1:12" s="12" customFormat="1" ht="14.85" customHeight="1">
      <c r="A105" s="13">
        <v>23</v>
      </c>
      <c r="B105" s="34" t="s">
        <v>10</v>
      </c>
      <c r="C105" s="102">
        <v>40.6</v>
      </c>
      <c r="D105" s="79">
        <v>23.3</v>
      </c>
      <c r="E105" s="79">
        <v>21.9</v>
      </c>
      <c r="F105" s="86">
        <v>19.5</v>
      </c>
      <c r="G105" s="1"/>
      <c r="H105" s="1"/>
      <c r="I105" s="1"/>
      <c r="J105" s="1"/>
      <c r="K105" s="14">
        <f t="shared" si="9"/>
        <v>26.324999999999999</v>
      </c>
      <c r="L105" s="15">
        <f t="shared" si="8"/>
        <v>9</v>
      </c>
    </row>
    <row r="106" spans="1:12" s="12" customFormat="1" ht="14.85" customHeight="1">
      <c r="A106" s="13">
        <v>24</v>
      </c>
      <c r="B106" s="34" t="s">
        <v>11</v>
      </c>
      <c r="C106" s="102">
        <v>34</v>
      </c>
      <c r="D106" s="79">
        <v>13</v>
      </c>
      <c r="E106" s="79">
        <v>8.1999999999999993</v>
      </c>
      <c r="F106" s="86">
        <v>6.6</v>
      </c>
      <c r="G106" s="1"/>
      <c r="H106" s="1"/>
      <c r="I106" s="1"/>
      <c r="J106" s="1"/>
      <c r="K106" s="14">
        <f t="shared" si="9"/>
        <v>15.45</v>
      </c>
      <c r="L106" s="15">
        <f t="shared" si="8"/>
        <v>22</v>
      </c>
    </row>
    <row r="107" spans="1:12" s="12" customFormat="1" ht="14.85" customHeight="1">
      <c r="A107" s="13">
        <v>25</v>
      </c>
      <c r="B107" s="34" t="s">
        <v>12</v>
      </c>
      <c r="C107" s="102">
        <v>45</v>
      </c>
      <c r="D107" s="79">
        <v>7.7</v>
      </c>
      <c r="E107" s="79">
        <v>2.9</v>
      </c>
      <c r="F107" s="86">
        <v>1.45</v>
      </c>
      <c r="G107" s="1"/>
      <c r="H107" s="1"/>
      <c r="I107" s="1"/>
      <c r="J107" s="1"/>
      <c r="K107" s="14">
        <f t="shared" si="9"/>
        <v>14.262499999999999</v>
      </c>
      <c r="L107" s="15">
        <f t="shared" si="8"/>
        <v>26</v>
      </c>
    </row>
    <row r="108" spans="1:12" s="12" customFormat="1" ht="14.85" customHeight="1">
      <c r="A108" s="13">
        <v>26</v>
      </c>
      <c r="B108" s="34" t="s">
        <v>13</v>
      </c>
      <c r="C108" s="102">
        <v>75</v>
      </c>
      <c r="D108" s="79">
        <v>39.9</v>
      </c>
      <c r="E108" s="79">
        <v>7</v>
      </c>
      <c r="F108" s="86">
        <v>2.2000000000000002</v>
      </c>
      <c r="G108" s="1"/>
      <c r="H108" s="1"/>
      <c r="I108" s="1"/>
      <c r="J108" s="1"/>
      <c r="K108" s="14">
        <f t="shared" si="9"/>
        <v>31.024999999999999</v>
      </c>
      <c r="L108" s="15">
        <f t="shared" si="8"/>
        <v>3</v>
      </c>
    </row>
    <row r="109" spans="1:12" s="12" customFormat="1" ht="14.85" customHeight="1">
      <c r="A109" s="13">
        <v>27</v>
      </c>
      <c r="B109" s="34" t="s">
        <v>14</v>
      </c>
      <c r="C109" s="102">
        <v>78.3</v>
      </c>
      <c r="D109" s="79">
        <v>56.4</v>
      </c>
      <c r="E109" s="79">
        <v>11.6</v>
      </c>
      <c r="F109" s="86">
        <v>3.8</v>
      </c>
      <c r="G109" s="1"/>
      <c r="H109" s="1"/>
      <c r="I109" s="1"/>
      <c r="J109" s="1"/>
      <c r="K109" s="14">
        <f t="shared" si="9"/>
        <v>37.524999999999999</v>
      </c>
      <c r="L109" s="15">
        <f t="shared" si="8"/>
        <v>1</v>
      </c>
    </row>
    <row r="110" spans="1:12" s="12" customFormat="1" ht="14.85" customHeight="1" thickBot="1">
      <c r="A110" s="18">
        <v>28</v>
      </c>
      <c r="B110" s="35" t="s">
        <v>15</v>
      </c>
      <c r="C110" s="103">
        <v>66</v>
      </c>
      <c r="D110" s="81">
        <v>33.799999999999997</v>
      </c>
      <c r="E110" s="81">
        <v>15.6</v>
      </c>
      <c r="F110" s="87">
        <v>5.5</v>
      </c>
      <c r="G110" s="1"/>
      <c r="H110" s="1"/>
      <c r="I110" s="1"/>
      <c r="J110" s="1"/>
      <c r="K110" s="19">
        <f t="shared" si="9"/>
        <v>30.225000000000001</v>
      </c>
      <c r="L110" s="20">
        <f t="shared" si="8"/>
        <v>5</v>
      </c>
    </row>
    <row r="111" spans="1:12" s="12" customFormat="1" ht="14.8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1:12" s="12" customFormat="1" ht="14.85" customHeight="1">
      <c r="A112" s="1"/>
      <c r="B112" s="1" t="s">
        <v>68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 s="12" customFormat="1" ht="14.85" customHeight="1">
      <c r="A113" s="1"/>
      <c r="B113" s="21" t="s">
        <v>28</v>
      </c>
      <c r="C113" s="22">
        <f>AVERAGE(C83:C110)</f>
        <v>52.285714285714278</v>
      </c>
      <c r="D113" s="22">
        <f>AVERAGE(D83:D110)</f>
        <v>23.557142857142853</v>
      </c>
      <c r="E113" s="22">
        <f>AVERAGE(E83:E110)</f>
        <v>8.2576503198294233</v>
      </c>
      <c r="F113" s="22">
        <f>AVERAGE(F83:F110)</f>
        <v>4.378690526957052</v>
      </c>
      <c r="G113" s="1"/>
      <c r="H113" s="1"/>
      <c r="I113" s="1"/>
      <c r="J113" s="1"/>
      <c r="K113" s="22">
        <f>AVERAGE(K83:K110)</f>
        <v>22.119799497410902</v>
      </c>
      <c r="L113" s="1"/>
    </row>
    <row r="114" spans="1:12" s="12" customFormat="1" ht="14.85" customHeight="1">
      <c r="A114" s="1"/>
      <c r="B114" s="21" t="s">
        <v>32</v>
      </c>
      <c r="C114" s="22">
        <f>STDEV(C83:C110)</f>
        <v>14.101555319675288</v>
      </c>
      <c r="D114" s="22">
        <f>STDEV(D83:D110)</f>
        <v>11.984571210099562</v>
      </c>
      <c r="E114" s="22">
        <f>STDEV(E83:E110)</f>
        <v>5.2314944604200679</v>
      </c>
      <c r="F114" s="22">
        <f>STDEV(F83:F110)</f>
        <v>4.4350641827005699</v>
      </c>
      <c r="G114" s="1"/>
      <c r="H114" s="1"/>
      <c r="I114" s="1"/>
      <c r="J114" s="1"/>
      <c r="K114" s="22">
        <f>STDEV(K83:K110)</f>
        <v>7.2727828621369239</v>
      </c>
      <c r="L114" s="1"/>
    </row>
    <row r="115" spans="1:12" s="12" customFormat="1" ht="14.85" customHeight="1">
      <c r="A115" s="1"/>
      <c r="B115" s="21" t="s">
        <v>29</v>
      </c>
      <c r="C115" s="23">
        <f>COUNT(C83:C110)</f>
        <v>28</v>
      </c>
      <c r="D115" s="23">
        <f>COUNT(D83:D110)</f>
        <v>28</v>
      </c>
      <c r="E115" s="23">
        <f>COUNT(E83:E110)</f>
        <v>28</v>
      </c>
      <c r="F115" s="23">
        <f>COUNT(F83:F110)</f>
        <v>28</v>
      </c>
      <c r="G115" s="1"/>
      <c r="H115" s="1"/>
      <c r="I115" s="1"/>
      <c r="J115" s="1"/>
      <c r="K115" s="23">
        <f>COUNT(K83:K110)</f>
        <v>28</v>
      </c>
      <c r="L115" s="1"/>
    </row>
    <row r="116" spans="1:12" s="12" customFormat="1" ht="14.85" customHeight="1">
      <c r="A116" s="1"/>
      <c r="B116" s="21" t="s">
        <v>30</v>
      </c>
      <c r="C116" s="24">
        <f>MIN(C83:C110)</f>
        <v>23.2</v>
      </c>
      <c r="D116" s="24">
        <f>MIN(D83:D110)</f>
        <v>5.7</v>
      </c>
      <c r="E116" s="24">
        <f>MIN(E83:E110)</f>
        <v>2.3560000000000003</v>
      </c>
      <c r="F116" s="24">
        <f>MIN(F83:F110)</f>
        <v>0.8</v>
      </c>
      <c r="G116" s="9"/>
      <c r="H116" s="9"/>
      <c r="I116" s="9"/>
      <c r="J116" s="9"/>
      <c r="K116" s="24">
        <f>MIN(K83:K110)</f>
        <v>8.1654999999999998</v>
      </c>
      <c r="L116" s="1"/>
    </row>
    <row r="117" spans="1:12" s="12" customFormat="1" ht="14.85" customHeight="1">
      <c r="A117" s="1"/>
      <c r="B117" s="21" t="s">
        <v>31</v>
      </c>
      <c r="C117" s="24">
        <f>MAX(C83:C110)</f>
        <v>78.3</v>
      </c>
      <c r="D117" s="24">
        <f>MAX(D83:D110)</f>
        <v>56.4</v>
      </c>
      <c r="E117" s="24">
        <f>MAX(E83:E110)</f>
        <v>21.9</v>
      </c>
      <c r="F117" s="24">
        <f>MAX(F83:F110)</f>
        <v>19.5</v>
      </c>
      <c r="G117" s="9"/>
      <c r="H117" s="9"/>
      <c r="I117" s="9"/>
      <c r="J117" s="9"/>
      <c r="K117" s="24">
        <f>MAX(K83:K110)</f>
        <v>37.524999999999999</v>
      </c>
      <c r="L117" s="1"/>
    </row>
    <row r="118" spans="1:12" ht="14.85" customHeight="1">
      <c r="C118" s="9"/>
      <c r="D118" s="9"/>
      <c r="E118" s="9"/>
      <c r="F118" s="9"/>
      <c r="K118" s="9"/>
    </row>
    <row r="119" spans="1:12" ht="14.85" customHeight="1">
      <c r="C119" s="30"/>
      <c r="D119" s="30"/>
      <c r="E119" s="30"/>
      <c r="F119" s="30"/>
      <c r="G119" s="30"/>
      <c r="H119" s="30"/>
      <c r="I119" s="30"/>
      <c r="J119" s="30"/>
      <c r="K119" s="30"/>
    </row>
    <row r="120" spans="1:12" ht="14.85" customHeight="1">
      <c r="B120" s="16" t="s">
        <v>55</v>
      </c>
      <c r="H120" s="30"/>
      <c r="I120" s="30"/>
      <c r="J120" s="30"/>
      <c r="K120" s="30"/>
    </row>
    <row r="121" spans="1:12" ht="14.85" customHeight="1">
      <c r="B121" s="1" t="s">
        <v>66</v>
      </c>
      <c r="C121" s="1" t="s">
        <v>127</v>
      </c>
      <c r="D121" s="12"/>
      <c r="H121" s="30"/>
      <c r="I121" s="30"/>
      <c r="J121" s="30"/>
      <c r="K121" s="30"/>
    </row>
    <row r="122" spans="1:12">
      <c r="B122" s="1" t="s">
        <v>67</v>
      </c>
      <c r="C122" s="12" t="s">
        <v>128</v>
      </c>
    </row>
    <row r="123" spans="1:12">
      <c r="B123" s="1" t="s">
        <v>102</v>
      </c>
      <c r="C123" s="1" t="s">
        <v>129</v>
      </c>
    </row>
    <row r="124" spans="1:12" ht="16.350000000000001" customHeight="1">
      <c r="B124" s="31" t="s">
        <v>103</v>
      </c>
      <c r="C124" s="12" t="s">
        <v>130</v>
      </c>
    </row>
  </sheetData>
  <sortState ref="A83:F110">
    <sortCondition ref="A83:A110"/>
  </sortState>
  <mergeCells count="9">
    <mergeCell ref="A81:B81"/>
    <mergeCell ref="G81:J81"/>
    <mergeCell ref="K81:L81"/>
    <mergeCell ref="A1:B1"/>
    <mergeCell ref="G1:J1"/>
    <mergeCell ref="K1:L1"/>
    <mergeCell ref="A41:B41"/>
    <mergeCell ref="G41:J41"/>
    <mergeCell ref="K41:L41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N117"/>
  <sheetViews>
    <sheetView zoomScale="80" zoomScaleNormal="80" workbookViewId="0">
      <selection activeCell="N70" sqref="N70"/>
    </sheetView>
  </sheetViews>
  <sheetFormatPr baseColWidth="10" defaultColWidth="9" defaultRowHeight="15"/>
  <cols>
    <col min="1" max="1" width="4.625" style="12" customWidth="1"/>
    <col min="2" max="2" width="15.125" style="12" customWidth="1"/>
    <col min="3" max="3" width="14.625" style="12" bestFit="1" customWidth="1"/>
    <col min="4" max="4" width="15.5" style="12" bestFit="1" customWidth="1"/>
    <col min="5" max="5" width="18.125" style="12" bestFit="1" customWidth="1"/>
    <col min="6" max="6" width="14" style="12" bestFit="1" customWidth="1"/>
    <col min="7" max="9" width="4.625" style="12" customWidth="1"/>
    <col min="10" max="10" width="5.625" style="12" customWidth="1"/>
    <col min="11" max="16384" width="9" style="12"/>
  </cols>
  <sheetData>
    <row r="1" spans="1:12" s="1" customFormat="1" ht="75" customHeight="1" thickBot="1">
      <c r="A1" s="195" t="s">
        <v>69</v>
      </c>
      <c r="B1" s="196"/>
      <c r="C1" s="109" t="s">
        <v>50</v>
      </c>
      <c r="D1" s="109" t="s">
        <v>51</v>
      </c>
      <c r="E1" s="109" t="s">
        <v>48</v>
      </c>
      <c r="F1" s="111" t="s">
        <v>49</v>
      </c>
      <c r="G1" s="197" t="s">
        <v>56</v>
      </c>
      <c r="H1" s="197"/>
      <c r="I1" s="198"/>
      <c r="J1" s="198"/>
      <c r="K1" s="195" t="s">
        <v>79</v>
      </c>
      <c r="L1" s="199"/>
    </row>
    <row r="2" spans="1:12" s="7" customFormat="1" ht="25.35" customHeight="1" thickBot="1">
      <c r="A2" s="82" t="s">
        <v>47</v>
      </c>
      <c r="B2" s="4" t="s">
        <v>26</v>
      </c>
      <c r="C2" s="4" t="s">
        <v>77</v>
      </c>
      <c r="D2" s="4" t="s">
        <v>77</v>
      </c>
      <c r="E2" s="4" t="s">
        <v>77</v>
      </c>
      <c r="F2" s="32" t="s">
        <v>77</v>
      </c>
      <c r="G2" s="110" t="s">
        <v>58</v>
      </c>
      <c r="H2" s="110" t="s">
        <v>59</v>
      </c>
      <c r="I2" s="110" t="s">
        <v>60</v>
      </c>
      <c r="J2" s="110" t="s">
        <v>61</v>
      </c>
      <c r="K2" s="5" t="s">
        <v>62</v>
      </c>
      <c r="L2" s="6" t="s">
        <v>57</v>
      </c>
    </row>
    <row r="3" spans="1:12" ht="15" customHeight="1">
      <c r="A3" s="83">
        <v>1</v>
      </c>
      <c r="B3" s="89" t="s">
        <v>27</v>
      </c>
      <c r="C3" s="98">
        <v>11.08179419525066</v>
      </c>
      <c r="D3" s="90">
        <v>37.894736842105267</v>
      </c>
      <c r="E3" s="90">
        <v>14.444444444444446</v>
      </c>
      <c r="F3" s="91">
        <v>16.533333333333335</v>
      </c>
      <c r="G3" s="9">
        <v>25</v>
      </c>
      <c r="H3" s="9">
        <v>25</v>
      </c>
      <c r="I3" s="9">
        <v>30</v>
      </c>
      <c r="J3" s="9">
        <v>20</v>
      </c>
      <c r="K3" s="10">
        <f t="shared" ref="K3:K30" si="0">((C3*G$3)+(D3*H$3)+(E3*I$3)+(F3*J$3))/SUM(G$3,H$3,I$3,J$3)</f>
        <v>19.884132759338982</v>
      </c>
      <c r="L3" s="11">
        <f t="shared" ref="L3:L30" si="1">RANK(K3,K$3:K$30)</f>
        <v>9</v>
      </c>
    </row>
    <row r="4" spans="1:12" ht="15" customHeight="1">
      <c r="A4" s="13">
        <v>2</v>
      </c>
      <c r="B4" s="34" t="s">
        <v>17</v>
      </c>
      <c r="C4" s="14">
        <v>1.0389610389610389</v>
      </c>
      <c r="D4" s="80">
        <v>26.700251889168765</v>
      </c>
      <c r="E4" s="80">
        <v>11.794871794871796</v>
      </c>
      <c r="F4" s="88">
        <v>8.6734693877551017</v>
      </c>
      <c r="G4" s="9"/>
      <c r="H4" s="9"/>
      <c r="I4" s="16" t="s">
        <v>63</v>
      </c>
      <c r="J4" s="16">
        <v>100</v>
      </c>
      <c r="K4" s="14">
        <f t="shared" si="0"/>
        <v>12.207958648045009</v>
      </c>
      <c r="L4" s="15">
        <f t="shared" si="1"/>
        <v>27</v>
      </c>
    </row>
    <row r="5" spans="1:12" ht="15" customHeight="1">
      <c r="A5" s="13">
        <v>3</v>
      </c>
      <c r="B5" s="34" t="s">
        <v>18</v>
      </c>
      <c r="C5" s="14">
        <v>6.1797752808988768</v>
      </c>
      <c r="D5" s="80">
        <v>36.438356164383563</v>
      </c>
      <c r="E5" s="80">
        <v>14.613180515759314</v>
      </c>
      <c r="F5" s="88">
        <v>17.451523545706372</v>
      </c>
      <c r="G5" s="1"/>
      <c r="H5" s="1"/>
      <c r="I5" s="1"/>
      <c r="J5" s="1"/>
      <c r="K5" s="14">
        <f t="shared" si="0"/>
        <v>18.528791725189681</v>
      </c>
      <c r="L5" s="15">
        <f t="shared" si="1"/>
        <v>12</v>
      </c>
    </row>
    <row r="6" spans="1:12" ht="15" customHeight="1">
      <c r="A6" s="13">
        <v>4</v>
      </c>
      <c r="B6" s="34" t="s">
        <v>19</v>
      </c>
      <c r="C6" s="14">
        <v>17.171717171717173</v>
      </c>
      <c r="D6" s="80">
        <v>26.633165829145728</v>
      </c>
      <c r="E6" s="80">
        <v>6.3613231552162848</v>
      </c>
      <c r="F6" s="88">
        <v>33.249370277078086</v>
      </c>
      <c r="G6" s="1"/>
      <c r="H6" s="1"/>
      <c r="I6" s="1"/>
      <c r="J6" s="1"/>
      <c r="K6" s="14">
        <f t="shared" si="0"/>
        <v>19.509491752196226</v>
      </c>
      <c r="L6" s="15">
        <f t="shared" si="1"/>
        <v>10</v>
      </c>
    </row>
    <row r="7" spans="1:12" ht="15" customHeight="1">
      <c r="A7" s="13">
        <v>5</v>
      </c>
      <c r="B7" s="34" t="s">
        <v>16</v>
      </c>
      <c r="C7" s="14">
        <v>9.6217105263157894</v>
      </c>
      <c r="D7" s="80">
        <v>17.589576547231271</v>
      </c>
      <c r="E7" s="80">
        <v>8.5376162299239216</v>
      </c>
      <c r="F7" s="88">
        <v>20.44334975369458</v>
      </c>
      <c r="G7" s="1"/>
      <c r="H7" s="1"/>
      <c r="I7" s="1"/>
      <c r="J7" s="1"/>
      <c r="K7" s="14">
        <f t="shared" si="0"/>
        <v>13.452776588102857</v>
      </c>
      <c r="L7" s="15">
        <f t="shared" si="1"/>
        <v>24</v>
      </c>
    </row>
    <row r="8" spans="1:12" ht="15" customHeight="1">
      <c r="A8" s="13">
        <v>6</v>
      </c>
      <c r="B8" s="34" t="s">
        <v>20</v>
      </c>
      <c r="C8" s="14">
        <v>3.4759358288770055</v>
      </c>
      <c r="D8" s="80">
        <v>26.121372031662272</v>
      </c>
      <c r="E8" s="80">
        <v>12.672176308539946</v>
      </c>
      <c r="F8" s="88">
        <v>7.7747989276139409</v>
      </c>
      <c r="G8" s="1"/>
      <c r="H8" s="1"/>
      <c r="K8" s="14">
        <f t="shared" si="0"/>
        <v>12.755939643219589</v>
      </c>
      <c r="L8" s="15">
        <f t="shared" si="1"/>
        <v>25</v>
      </c>
    </row>
    <row r="9" spans="1:12" ht="15" customHeight="1">
      <c r="A9" s="13">
        <v>7</v>
      </c>
      <c r="B9" s="34" t="s">
        <v>21</v>
      </c>
      <c r="C9" s="14">
        <v>20.123839009287927</v>
      </c>
      <c r="D9" s="80">
        <v>39.024390243902438</v>
      </c>
      <c r="E9" s="80">
        <v>16.666666666666668</v>
      </c>
      <c r="F9" s="88">
        <v>21.472392638036808</v>
      </c>
      <c r="G9" s="1"/>
      <c r="H9" s="1"/>
      <c r="I9" s="1"/>
      <c r="J9" s="1"/>
      <c r="K9" s="14">
        <f t="shared" si="0"/>
        <v>24.081535840904952</v>
      </c>
      <c r="L9" s="15">
        <f t="shared" si="1"/>
        <v>1</v>
      </c>
    </row>
    <row r="10" spans="1:12" ht="15" customHeight="1">
      <c r="A10" s="13">
        <v>8</v>
      </c>
      <c r="B10" s="34" t="s">
        <v>22</v>
      </c>
      <c r="C10" s="14">
        <v>1.0695187165775402</v>
      </c>
      <c r="D10" s="80">
        <v>34.042553191489361</v>
      </c>
      <c r="E10" s="80">
        <v>11.229946524064172</v>
      </c>
      <c r="F10" s="88">
        <v>7.2386058981233248</v>
      </c>
      <c r="G10" s="1"/>
      <c r="H10" s="1"/>
      <c r="I10" s="1"/>
      <c r="J10" s="1"/>
      <c r="K10" s="14">
        <f t="shared" si="0"/>
        <v>13.594723113860642</v>
      </c>
      <c r="L10" s="15">
        <f t="shared" si="1"/>
        <v>23</v>
      </c>
    </row>
    <row r="11" spans="1:12" ht="15" customHeight="1">
      <c r="A11" s="13">
        <v>9</v>
      </c>
      <c r="B11" s="34" t="s">
        <v>23</v>
      </c>
      <c r="C11" s="14">
        <v>5.5449330783938811</v>
      </c>
      <c r="D11" s="80">
        <v>35.781544256120526</v>
      </c>
      <c r="E11" s="80">
        <v>15.83011583011583</v>
      </c>
      <c r="F11" s="88">
        <v>12.927756653992395</v>
      </c>
      <c r="G11" s="1"/>
      <c r="H11" s="1"/>
      <c r="I11" s="1"/>
      <c r="J11" s="1"/>
      <c r="K11" s="14">
        <f t="shared" si="0"/>
        <v>17.666205413461832</v>
      </c>
      <c r="L11" s="15">
        <f t="shared" si="1"/>
        <v>15</v>
      </c>
    </row>
    <row r="12" spans="1:12" ht="15" customHeight="1">
      <c r="A12" s="13">
        <v>10</v>
      </c>
      <c r="B12" s="34" t="s">
        <v>24</v>
      </c>
      <c r="C12" s="14">
        <v>15.584415584415584</v>
      </c>
      <c r="D12" s="80">
        <v>34.787735849056602</v>
      </c>
      <c r="E12" s="80">
        <v>13.02149178255373</v>
      </c>
      <c r="F12" s="88">
        <v>29.196217494089833</v>
      </c>
      <c r="G12" s="1"/>
      <c r="H12" s="1"/>
      <c r="I12" s="1"/>
      <c r="J12" s="1"/>
      <c r="K12" s="14">
        <f t="shared" si="0"/>
        <v>22.338728891952133</v>
      </c>
      <c r="L12" s="15">
        <f t="shared" si="1"/>
        <v>5</v>
      </c>
    </row>
    <row r="13" spans="1:12" ht="15" customHeight="1">
      <c r="A13" s="13">
        <v>11</v>
      </c>
      <c r="B13" s="34" t="s">
        <v>54</v>
      </c>
      <c r="C13" s="14">
        <v>5.6</v>
      </c>
      <c r="D13" s="80">
        <v>33.597883597883602</v>
      </c>
      <c r="E13" s="80">
        <v>14.893617021276595</v>
      </c>
      <c r="F13" s="88">
        <v>21.542553191489361</v>
      </c>
      <c r="G13" s="1"/>
      <c r="H13" s="1"/>
      <c r="I13" s="1"/>
      <c r="J13" s="1"/>
      <c r="K13" s="14">
        <f t="shared" si="0"/>
        <v>18.576066644151751</v>
      </c>
      <c r="L13" s="15">
        <f t="shared" si="1"/>
        <v>11</v>
      </c>
    </row>
    <row r="14" spans="1:12" ht="15" customHeight="1">
      <c r="A14" s="13">
        <v>12</v>
      </c>
      <c r="B14" s="34" t="s">
        <v>25</v>
      </c>
      <c r="C14" s="14">
        <v>10.928319623971797</v>
      </c>
      <c r="D14" s="80">
        <v>53.340757238307347</v>
      </c>
      <c r="E14" s="80">
        <v>16.949152542372882</v>
      </c>
      <c r="F14" s="88">
        <v>13.631284916201118</v>
      </c>
      <c r="G14" s="1"/>
      <c r="H14" s="1"/>
      <c r="I14" s="1"/>
      <c r="J14" s="1"/>
      <c r="K14" s="14">
        <f t="shared" si="0"/>
        <v>23.878271961521872</v>
      </c>
      <c r="L14" s="15">
        <f t="shared" si="1"/>
        <v>2</v>
      </c>
    </row>
    <row r="15" spans="1:12" ht="15" customHeight="1">
      <c r="A15" s="13">
        <v>13</v>
      </c>
      <c r="B15" s="34" t="s">
        <v>0</v>
      </c>
      <c r="C15" s="14">
        <v>3.7037037037037033</v>
      </c>
      <c r="D15" s="80">
        <v>44.444444444444443</v>
      </c>
      <c r="E15" s="80">
        <v>9.2198581560283692</v>
      </c>
      <c r="F15" s="88">
        <v>15.593220338983048</v>
      </c>
      <c r="G15" s="1"/>
      <c r="H15" s="1"/>
      <c r="I15" s="1"/>
      <c r="J15" s="1"/>
      <c r="K15" s="14">
        <f t="shared" si="0"/>
        <v>17.921638551642157</v>
      </c>
      <c r="L15" s="15">
        <f t="shared" si="1"/>
        <v>14</v>
      </c>
    </row>
    <row r="16" spans="1:12" ht="15" customHeight="1">
      <c r="A16" s="13">
        <v>14</v>
      </c>
      <c r="B16" s="34" t="s">
        <v>1</v>
      </c>
      <c r="C16" s="14">
        <v>1.4164305949008498</v>
      </c>
      <c r="D16" s="80">
        <v>31.073446327683619</v>
      </c>
      <c r="E16" s="80">
        <v>10.447761194029852</v>
      </c>
      <c r="F16" s="88">
        <v>12.138728323699421</v>
      </c>
      <c r="G16" s="1"/>
      <c r="H16" s="1"/>
      <c r="I16" s="17"/>
      <c r="J16" s="17"/>
      <c r="K16" s="14">
        <f t="shared" si="0"/>
        <v>13.684543253594956</v>
      </c>
      <c r="L16" s="15">
        <f t="shared" si="1"/>
        <v>21</v>
      </c>
    </row>
    <row r="17" spans="1:12" ht="15" customHeight="1">
      <c r="A17" s="13">
        <v>15</v>
      </c>
      <c r="B17" s="34" t="s">
        <v>2</v>
      </c>
      <c r="C17" s="14">
        <v>1.837270341207349</v>
      </c>
      <c r="D17" s="80">
        <v>32.898172323759788</v>
      </c>
      <c r="E17" s="80">
        <v>13.550135501355012</v>
      </c>
      <c r="F17" s="88">
        <v>8.4432717678100264</v>
      </c>
      <c r="G17" s="1"/>
      <c r="H17" s="1"/>
      <c r="I17" s="1"/>
      <c r="J17" s="1"/>
      <c r="K17" s="14">
        <f t="shared" si="0"/>
        <v>14.437555670210292</v>
      </c>
      <c r="L17" s="15">
        <f t="shared" si="1"/>
        <v>19</v>
      </c>
    </row>
    <row r="18" spans="1:12" ht="15" customHeight="1">
      <c r="A18" s="13">
        <v>16</v>
      </c>
      <c r="B18" s="34" t="s">
        <v>3</v>
      </c>
      <c r="C18" s="14">
        <v>15.527950310559008</v>
      </c>
      <c r="D18" s="80">
        <v>31.15264797507788</v>
      </c>
      <c r="E18" s="80">
        <v>11.67192429022082</v>
      </c>
      <c r="F18" s="88">
        <v>32.087227414330215</v>
      </c>
      <c r="G18" s="1"/>
      <c r="H18" s="1"/>
      <c r="I18" s="1"/>
      <c r="J18" s="1"/>
      <c r="K18" s="14">
        <f t="shared" si="0"/>
        <v>21.589172341341509</v>
      </c>
      <c r="L18" s="15">
        <f t="shared" si="1"/>
        <v>6</v>
      </c>
    </row>
    <row r="19" spans="1:12" ht="15" customHeight="1">
      <c r="A19" s="13">
        <v>17</v>
      </c>
      <c r="B19" s="34" t="s">
        <v>4</v>
      </c>
      <c r="C19" s="14">
        <v>2.0997375328083989</v>
      </c>
      <c r="D19" s="80">
        <v>38.205128205128204</v>
      </c>
      <c r="E19" s="80">
        <v>13.424657534246576</v>
      </c>
      <c r="F19" s="88">
        <v>5.2356020942408374</v>
      </c>
      <c r="G19" s="1"/>
      <c r="H19" s="1"/>
      <c r="I19" s="1"/>
      <c r="J19" s="1"/>
      <c r="K19" s="14">
        <f t="shared" si="0"/>
        <v>15.150734113606291</v>
      </c>
      <c r="L19" s="15">
        <f t="shared" si="1"/>
        <v>18</v>
      </c>
    </row>
    <row r="20" spans="1:12" ht="15" customHeight="1">
      <c r="A20" s="13">
        <v>18</v>
      </c>
      <c r="B20" s="34" t="s">
        <v>5</v>
      </c>
      <c r="C20" s="14">
        <v>9.7560975609756095</v>
      </c>
      <c r="D20" s="80">
        <v>31.43631436314363</v>
      </c>
      <c r="E20" s="80">
        <v>15.083798882681565</v>
      </c>
      <c r="F20" s="88">
        <v>12.021857923497267</v>
      </c>
      <c r="G20" s="1"/>
      <c r="H20" s="1"/>
      <c r="I20" s="1"/>
      <c r="J20" s="1"/>
      <c r="K20" s="14">
        <f t="shared" si="0"/>
        <v>17.227614230533735</v>
      </c>
      <c r="L20" s="15">
        <f t="shared" si="1"/>
        <v>16</v>
      </c>
    </row>
    <row r="21" spans="1:12" ht="15" customHeight="1">
      <c r="A21" s="13">
        <v>19</v>
      </c>
      <c r="B21" s="34" t="s">
        <v>6</v>
      </c>
      <c r="C21" s="14">
        <v>20.588235294117649</v>
      </c>
      <c r="D21" s="80">
        <v>30.687830687830687</v>
      </c>
      <c r="E21" s="80">
        <v>14.095744680851062</v>
      </c>
      <c r="F21" s="88">
        <v>26.790450928381958</v>
      </c>
      <c r="G21" s="1"/>
      <c r="H21" s="1"/>
      <c r="I21" s="1"/>
      <c r="J21" s="1"/>
      <c r="K21" s="14">
        <f t="shared" si="0"/>
        <v>22.405830085418799</v>
      </c>
      <c r="L21" s="15">
        <f t="shared" si="1"/>
        <v>4</v>
      </c>
    </row>
    <row r="22" spans="1:12" ht="15" customHeight="1">
      <c r="A22" s="13">
        <v>20</v>
      </c>
      <c r="B22" s="34" t="s">
        <v>7</v>
      </c>
      <c r="C22" s="14">
        <v>15.877437325905291</v>
      </c>
      <c r="D22" s="80">
        <v>24.861878453038699</v>
      </c>
      <c r="E22" s="80">
        <v>12.058823529411764</v>
      </c>
      <c r="F22" s="88">
        <v>22.284122562674096</v>
      </c>
      <c r="G22" s="1"/>
      <c r="H22" s="1"/>
      <c r="I22" s="1"/>
      <c r="J22" s="1"/>
      <c r="K22" s="14">
        <f t="shared" si="0"/>
        <v>18.259300516094346</v>
      </c>
      <c r="L22" s="15">
        <f t="shared" si="1"/>
        <v>13</v>
      </c>
    </row>
    <row r="23" spans="1:12" ht="15" customHeight="1">
      <c r="A23" s="13">
        <v>21</v>
      </c>
      <c r="B23" s="34" t="s">
        <v>8</v>
      </c>
      <c r="C23" s="14">
        <v>2.6785714285714284</v>
      </c>
      <c r="D23" s="80">
        <v>22.264150943396228</v>
      </c>
      <c r="E23" s="80">
        <v>13.245033112582782</v>
      </c>
      <c r="F23" s="88">
        <v>9.2757306226175356</v>
      </c>
      <c r="G23" s="1"/>
      <c r="H23" s="1"/>
      <c r="I23" s="1"/>
      <c r="J23" s="1"/>
      <c r="K23" s="14">
        <f t="shared" si="0"/>
        <v>12.064336651290255</v>
      </c>
      <c r="L23" s="15">
        <f t="shared" si="1"/>
        <v>28</v>
      </c>
    </row>
    <row r="24" spans="1:12" ht="15" customHeight="1">
      <c r="A24" s="13">
        <v>22</v>
      </c>
      <c r="B24" s="34" t="s">
        <v>9</v>
      </c>
      <c r="C24" s="14">
        <v>5.729166666666667</v>
      </c>
      <c r="D24" s="80">
        <v>27.79220779220779</v>
      </c>
      <c r="E24" s="80">
        <v>14.583333333333334</v>
      </c>
      <c r="F24" s="88">
        <v>6.182795698924731</v>
      </c>
      <c r="G24" s="1"/>
      <c r="H24" s="1"/>
      <c r="I24" s="1"/>
      <c r="J24" s="1"/>
      <c r="K24" s="14">
        <f t="shared" si="0"/>
        <v>13.991902754503563</v>
      </c>
      <c r="L24" s="15">
        <f t="shared" si="1"/>
        <v>20</v>
      </c>
    </row>
    <row r="25" spans="1:12" ht="15" customHeight="1">
      <c r="A25" s="13">
        <v>23</v>
      </c>
      <c r="B25" s="34" t="s">
        <v>10</v>
      </c>
      <c r="C25" s="14">
        <v>2.6565464895635675</v>
      </c>
      <c r="D25" s="80">
        <v>28.7593984962406</v>
      </c>
      <c r="E25" s="80">
        <v>11.242603550295858</v>
      </c>
      <c r="F25" s="88">
        <v>7.3446327683615822</v>
      </c>
      <c r="G25" s="1"/>
      <c r="H25" s="1"/>
      <c r="I25" s="1"/>
      <c r="J25" s="1"/>
      <c r="K25" s="14">
        <f t="shared" si="0"/>
        <v>12.695693865212116</v>
      </c>
      <c r="L25" s="15">
        <f t="shared" si="1"/>
        <v>26</v>
      </c>
    </row>
    <row r="26" spans="1:12" ht="15" customHeight="1">
      <c r="A26" s="13">
        <v>24</v>
      </c>
      <c r="B26" s="34" t="s">
        <v>11</v>
      </c>
      <c r="C26" s="14">
        <v>5.882352941176471</v>
      </c>
      <c r="D26" s="80">
        <v>40.404040404040401</v>
      </c>
      <c r="E26" s="80">
        <v>10.471204188481675</v>
      </c>
      <c r="F26" s="88">
        <v>6.6838046272493585</v>
      </c>
      <c r="G26" s="1"/>
      <c r="H26" s="1"/>
      <c r="I26" s="1"/>
      <c r="J26" s="1"/>
      <c r="K26" s="14">
        <f t="shared" si="0"/>
        <v>16.049720518298592</v>
      </c>
      <c r="L26" s="15">
        <f t="shared" si="1"/>
        <v>17</v>
      </c>
    </row>
    <row r="27" spans="1:12" ht="15" customHeight="1">
      <c r="A27" s="13">
        <v>25</v>
      </c>
      <c r="B27" s="34" t="s">
        <v>12</v>
      </c>
      <c r="C27" s="14">
        <v>1.2578616352201257</v>
      </c>
      <c r="D27" s="80">
        <v>31.05590062111801</v>
      </c>
      <c r="E27" s="80">
        <v>11.598746081504702</v>
      </c>
      <c r="F27" s="88">
        <v>10.344827586206897</v>
      </c>
      <c r="G27" s="1"/>
      <c r="H27" s="1"/>
      <c r="I27" s="1"/>
      <c r="J27" s="1"/>
      <c r="K27" s="14">
        <f t="shared" si="0"/>
        <v>13.627029905777322</v>
      </c>
      <c r="L27" s="15">
        <f t="shared" si="1"/>
        <v>22</v>
      </c>
    </row>
    <row r="28" spans="1:12" ht="15" customHeight="1">
      <c r="A28" s="13">
        <v>26</v>
      </c>
      <c r="B28" s="34" t="s">
        <v>13</v>
      </c>
      <c r="C28" s="14">
        <v>12.587412587412587</v>
      </c>
      <c r="D28" s="80">
        <v>30.484988452655887</v>
      </c>
      <c r="E28" s="80">
        <v>17.216981132075471</v>
      </c>
      <c r="F28" s="88">
        <v>21.962616822429908</v>
      </c>
      <c r="G28" s="1"/>
      <c r="H28" s="1"/>
      <c r="I28" s="1"/>
      <c r="J28" s="1"/>
      <c r="K28" s="14">
        <f t="shared" si="0"/>
        <v>20.325717964125744</v>
      </c>
      <c r="L28" s="15">
        <f t="shared" si="1"/>
        <v>8</v>
      </c>
    </row>
    <row r="29" spans="1:12" ht="15" customHeight="1">
      <c r="A29" s="13">
        <v>27</v>
      </c>
      <c r="B29" s="34" t="s">
        <v>14</v>
      </c>
      <c r="C29" s="14">
        <v>17.336683417085428</v>
      </c>
      <c r="D29" s="80">
        <v>25.925925925925924</v>
      </c>
      <c r="E29" s="80">
        <v>10.148514851485148</v>
      </c>
      <c r="F29" s="88">
        <v>43.703703703703702</v>
      </c>
      <c r="G29" s="1"/>
      <c r="H29" s="1"/>
      <c r="I29" s="1"/>
      <c r="J29" s="1"/>
      <c r="K29" s="14">
        <f t="shared" si="0"/>
        <v>22.600947531939124</v>
      </c>
      <c r="L29" s="15">
        <f t="shared" si="1"/>
        <v>3</v>
      </c>
    </row>
    <row r="30" spans="1:12" ht="15" customHeight="1" thickBot="1">
      <c r="A30" s="18">
        <v>28</v>
      </c>
      <c r="B30" s="35" t="s">
        <v>15</v>
      </c>
      <c r="C30" s="19">
        <v>15.547263681592041</v>
      </c>
      <c r="D30" s="92">
        <v>26.459627329192546</v>
      </c>
      <c r="E30" s="92">
        <v>16.071428571428573</v>
      </c>
      <c r="F30" s="93">
        <v>30.614805520702639</v>
      </c>
      <c r="G30" s="1"/>
      <c r="H30" s="1"/>
      <c r="I30" s="1"/>
      <c r="J30" s="1"/>
      <c r="K30" s="19">
        <f t="shared" si="0"/>
        <v>21.446112428265245</v>
      </c>
      <c r="L30" s="20">
        <f t="shared" si="1"/>
        <v>7</v>
      </c>
    </row>
    <row r="31" spans="1:12" ht="1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 t="s">
        <v>68</v>
      </c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4">
      <c r="A33" s="1"/>
      <c r="B33" s="21" t="s">
        <v>28</v>
      </c>
      <c r="C33" s="22">
        <f>AVERAGE(C3:C30)</f>
        <v>8.6394157702190491</v>
      </c>
      <c r="D33" s="22">
        <f>AVERAGE(D3:D30)</f>
        <v>32.13780094376218</v>
      </c>
      <c r="E33" s="22">
        <f>AVERAGE(E3:E30)</f>
        <v>12.898041121636366</v>
      </c>
      <c r="F33" s="22">
        <f>AVERAGE(F3:F30)</f>
        <v>17.172930525747411</v>
      </c>
      <c r="G33" s="1"/>
      <c r="H33" s="1"/>
      <c r="I33" s="1"/>
      <c r="J33" s="1"/>
      <c r="K33" s="22">
        <f>AVERAGE(K3:K30)</f>
        <v>17.498302620135696</v>
      </c>
      <c r="L33" s="1"/>
    </row>
    <row r="34" spans="1:14">
      <c r="A34" s="1"/>
      <c r="B34" s="21" t="s">
        <v>32</v>
      </c>
      <c r="C34" s="22">
        <f>STDEV(C3:C30)</f>
        <v>6.4462262862354898</v>
      </c>
      <c r="D34" s="22">
        <f>STDEV(D3:D30)</f>
        <v>7.2001350859235451</v>
      </c>
      <c r="E34" s="22">
        <f>STDEV(E3:E30)</f>
        <v>2.6704952268290993</v>
      </c>
      <c r="F34" s="22">
        <f>STDEV(F3:F30)</f>
        <v>9.9993077415017755</v>
      </c>
      <c r="G34" s="1"/>
      <c r="H34" s="1"/>
      <c r="I34" s="1"/>
      <c r="J34" s="1"/>
      <c r="K34" s="22">
        <f>STDEV(K3:K30)</f>
        <v>3.8691923517918578</v>
      </c>
      <c r="L34" s="1"/>
    </row>
    <row r="35" spans="1:14">
      <c r="A35" s="1"/>
      <c r="B35" s="21" t="s">
        <v>29</v>
      </c>
      <c r="C35" s="23">
        <f>COUNT(C3:C30)</f>
        <v>28</v>
      </c>
      <c r="D35" s="23">
        <f>COUNT(D3:D30)</f>
        <v>28</v>
      </c>
      <c r="E35" s="23">
        <f>COUNT(E3:E30)</f>
        <v>28</v>
      </c>
      <c r="F35" s="23">
        <f>COUNT(F3:F30)</f>
        <v>28</v>
      </c>
      <c r="G35" s="1"/>
      <c r="H35" s="1"/>
      <c r="I35" s="1"/>
      <c r="J35" s="1"/>
      <c r="K35" s="23">
        <f>COUNT(K3:K30)</f>
        <v>28</v>
      </c>
      <c r="L35" s="1"/>
    </row>
    <row r="36" spans="1:14">
      <c r="A36" s="1"/>
      <c r="B36" s="21" t="s">
        <v>30</v>
      </c>
      <c r="C36" s="24">
        <f>MIN(C3:C30)</f>
        <v>1.0389610389610389</v>
      </c>
      <c r="D36" s="24">
        <f>MIN(D3:D30)</f>
        <v>17.589576547231271</v>
      </c>
      <c r="E36" s="24">
        <f>MIN(E3:E30)</f>
        <v>6.3613231552162848</v>
      </c>
      <c r="F36" s="24">
        <f>MIN(F3:F30)</f>
        <v>5.2356020942408374</v>
      </c>
      <c r="G36" s="9"/>
      <c r="H36" s="9"/>
      <c r="I36" s="9"/>
      <c r="J36" s="9"/>
      <c r="K36" s="24">
        <f>MIN(K3:K30)</f>
        <v>12.064336651290255</v>
      </c>
      <c r="L36" s="1"/>
    </row>
    <row r="37" spans="1:14">
      <c r="A37" s="1"/>
      <c r="B37" s="21" t="s">
        <v>31</v>
      </c>
      <c r="C37" s="24">
        <f>MAX(C3:C30)</f>
        <v>20.588235294117649</v>
      </c>
      <c r="D37" s="24">
        <f>MAX(D3:D30)</f>
        <v>53.340757238307347</v>
      </c>
      <c r="E37" s="24">
        <f>MAX(E3:E30)</f>
        <v>17.216981132075471</v>
      </c>
      <c r="F37" s="24">
        <f>MAX(F3:F30)</f>
        <v>43.703703703703702</v>
      </c>
      <c r="G37" s="9"/>
      <c r="H37" s="9"/>
      <c r="I37" s="9"/>
      <c r="J37" s="9"/>
      <c r="K37" s="24">
        <f>MAX(K3:K30)</f>
        <v>24.081535840904952</v>
      </c>
      <c r="L37" s="1"/>
    </row>
    <row r="38" spans="1:1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4" ht="14.1" customHeight="1" thickBot="1">
      <c r="A40" s="16"/>
      <c r="B40" s="1"/>
      <c r="C40" s="112"/>
      <c r="D40" s="112"/>
      <c r="E40" s="112"/>
      <c r="F40" s="112"/>
      <c r="G40" s="1"/>
      <c r="H40" s="1"/>
      <c r="I40" s="1"/>
      <c r="J40" s="1"/>
      <c r="K40" s="1"/>
      <c r="L40" s="1"/>
    </row>
    <row r="41" spans="1:14" s="1" customFormat="1" ht="57" customHeight="1" thickBot="1">
      <c r="A41" s="195" t="s">
        <v>52</v>
      </c>
      <c r="B41" s="196"/>
      <c r="C41" s="109" t="s">
        <v>50</v>
      </c>
      <c r="D41" s="109" t="s">
        <v>51</v>
      </c>
      <c r="E41" s="109" t="s">
        <v>48</v>
      </c>
      <c r="F41" s="111" t="s">
        <v>49</v>
      </c>
      <c r="G41" s="197" t="s">
        <v>56</v>
      </c>
      <c r="H41" s="197"/>
      <c r="I41" s="198"/>
      <c r="J41" s="198"/>
      <c r="K41" s="195" t="s">
        <v>79</v>
      </c>
      <c r="L41" s="199"/>
      <c r="N41" s="25" t="s">
        <v>70</v>
      </c>
    </row>
    <row r="42" spans="1:14" s="7" customFormat="1" ht="19.5" customHeight="1" thickBot="1">
      <c r="A42" s="82" t="s">
        <v>47</v>
      </c>
      <c r="B42" s="4" t="s">
        <v>26</v>
      </c>
      <c r="C42" s="4" t="s">
        <v>77</v>
      </c>
      <c r="D42" s="4" t="s">
        <v>77</v>
      </c>
      <c r="E42" s="4" t="s">
        <v>77</v>
      </c>
      <c r="F42" s="32" t="s">
        <v>77</v>
      </c>
      <c r="G42" s="110" t="s">
        <v>58</v>
      </c>
      <c r="H42" s="110" t="s">
        <v>59</v>
      </c>
      <c r="I42" s="110" t="s">
        <v>60</v>
      </c>
      <c r="J42" s="110" t="s">
        <v>61</v>
      </c>
      <c r="K42" s="5" t="s">
        <v>62</v>
      </c>
      <c r="L42" s="6" t="s">
        <v>57</v>
      </c>
      <c r="N42" s="26" t="s">
        <v>75</v>
      </c>
    </row>
    <row r="43" spans="1:14" ht="15" customHeight="1">
      <c r="A43" s="83">
        <v>1</v>
      </c>
      <c r="B43" s="89" t="s">
        <v>27</v>
      </c>
      <c r="C43" s="98">
        <v>15.294117647058824</v>
      </c>
      <c r="D43" s="90">
        <v>40</v>
      </c>
      <c r="E43" s="90">
        <v>14.374999999999998</v>
      </c>
      <c r="F43" s="91">
        <v>17.261904761904763</v>
      </c>
      <c r="G43" s="9">
        <v>25</v>
      </c>
      <c r="H43" s="9">
        <v>25</v>
      </c>
      <c r="I43" s="9">
        <v>30</v>
      </c>
      <c r="J43" s="9">
        <v>20</v>
      </c>
      <c r="K43" s="10">
        <f>((C43*G$43)+(D43*H$43)+(E43*I$43)+(F43*J$43))/SUM(G$43,H$43,I$43,J$43)</f>
        <v>21.588410364145663</v>
      </c>
      <c r="L43" s="11">
        <f t="shared" ref="L43:L70" si="2">RANK(K43,K$43:K$70)</f>
        <v>7</v>
      </c>
      <c r="N43" s="27">
        <f>K83-K43</f>
        <v>-3.0885099213390426</v>
      </c>
    </row>
    <row r="44" spans="1:14" ht="15" customHeight="1">
      <c r="A44" s="13">
        <v>2</v>
      </c>
      <c r="B44" s="34" t="s">
        <v>17</v>
      </c>
      <c r="C44" s="14">
        <v>0.57471264367816088</v>
      </c>
      <c r="D44" s="80">
        <v>26.40449438202247</v>
      </c>
      <c r="E44" s="80">
        <v>11.494252873563218</v>
      </c>
      <c r="F44" s="88">
        <v>9.6590909090909083</v>
      </c>
      <c r="G44" s="9"/>
      <c r="H44" s="9"/>
      <c r="I44" s="16" t="s">
        <v>63</v>
      </c>
      <c r="J44" s="16">
        <v>100</v>
      </c>
      <c r="K44" s="14">
        <f t="shared" ref="K44:K70" si="3">((C44*G$43)+(D44*H$43)+(E44*I$43)+(F44*J$43))/SUM(G$43,H$43,I$43,J$43)</f>
        <v>12.124895800312306</v>
      </c>
      <c r="L44" s="15">
        <f t="shared" si="2"/>
        <v>23</v>
      </c>
      <c r="N44" s="27">
        <f t="shared" ref="N44:N69" si="4">K84-K44</f>
        <v>0.150899439191301</v>
      </c>
    </row>
    <row r="45" spans="1:14" ht="15" customHeight="1">
      <c r="A45" s="13">
        <v>3</v>
      </c>
      <c r="B45" s="34" t="s">
        <v>18</v>
      </c>
      <c r="C45" s="14">
        <v>7.0512820512820511</v>
      </c>
      <c r="D45" s="80">
        <v>37.106918238993707</v>
      </c>
      <c r="E45" s="80">
        <v>17.449664429530202</v>
      </c>
      <c r="F45" s="88">
        <v>22.580645161290324</v>
      </c>
      <c r="G45" s="1"/>
      <c r="H45" s="1"/>
      <c r="I45" s="1"/>
      <c r="J45" s="1"/>
      <c r="K45" s="14">
        <f t="shared" si="3"/>
        <v>20.790578433686065</v>
      </c>
      <c r="L45" s="15">
        <f t="shared" si="2"/>
        <v>9</v>
      </c>
      <c r="N45" s="27">
        <f t="shared" si="4"/>
        <v>-3.9665493074724729</v>
      </c>
    </row>
    <row r="46" spans="1:14" ht="15" customHeight="1">
      <c r="A46" s="13">
        <v>4</v>
      </c>
      <c r="B46" s="34" t="s">
        <v>19</v>
      </c>
      <c r="C46" s="14">
        <v>19.786096256684491</v>
      </c>
      <c r="D46" s="80">
        <v>26.595744680851062</v>
      </c>
      <c r="E46" s="80">
        <v>5.376344086021505</v>
      </c>
      <c r="F46" s="88">
        <v>38.297872340425535</v>
      </c>
      <c r="G46" s="1"/>
      <c r="H46" s="1"/>
      <c r="I46" s="1"/>
      <c r="J46" s="1"/>
      <c r="K46" s="14">
        <f t="shared" si="3"/>
        <v>20.867937928275445</v>
      </c>
      <c r="L46" s="15">
        <f t="shared" si="2"/>
        <v>8</v>
      </c>
      <c r="N46" s="27">
        <f t="shared" si="4"/>
        <v>-2.5775974525802781</v>
      </c>
    </row>
    <row r="47" spans="1:14" ht="15" customHeight="1">
      <c r="A47" s="13">
        <v>5</v>
      </c>
      <c r="B47" s="34" t="s">
        <v>16</v>
      </c>
      <c r="C47" s="14">
        <v>10.931899641577061</v>
      </c>
      <c r="D47" s="80">
        <v>17.051509769094139</v>
      </c>
      <c r="E47" s="80">
        <v>7.3446327683615822</v>
      </c>
      <c r="F47" s="88">
        <v>25.939177101967804</v>
      </c>
      <c r="G47" s="1"/>
      <c r="H47" s="1"/>
      <c r="I47" s="1"/>
      <c r="J47" s="1"/>
      <c r="K47" s="14">
        <f t="shared" si="3"/>
        <v>14.387077603569837</v>
      </c>
      <c r="L47" s="15">
        <f t="shared" si="2"/>
        <v>20</v>
      </c>
      <c r="N47" s="27">
        <f t="shared" si="4"/>
        <v>-1.7390816770828721</v>
      </c>
    </row>
    <row r="48" spans="1:14" ht="15" customHeight="1">
      <c r="A48" s="13">
        <v>6</v>
      </c>
      <c r="B48" s="34" t="s">
        <v>20</v>
      </c>
      <c r="C48" s="14">
        <v>0.69444444444444442</v>
      </c>
      <c r="D48" s="80">
        <v>20.689655172413794</v>
      </c>
      <c r="E48" s="80">
        <v>13.868613138686131</v>
      </c>
      <c r="F48" s="88">
        <v>11.111111111111111</v>
      </c>
      <c r="G48" s="1"/>
      <c r="H48" s="1"/>
      <c r="K48" s="14">
        <f t="shared" si="3"/>
        <v>11.72883106804262</v>
      </c>
      <c r="L48" s="15">
        <f t="shared" si="2"/>
        <v>24</v>
      </c>
      <c r="N48" s="27">
        <f t="shared" si="4"/>
        <v>1.6667536053386858</v>
      </c>
    </row>
    <row r="49" spans="1:14" ht="15" customHeight="1">
      <c r="A49" s="13">
        <v>7</v>
      </c>
      <c r="B49" s="34" t="s">
        <v>21</v>
      </c>
      <c r="C49" s="14">
        <v>18.589743589743591</v>
      </c>
      <c r="D49" s="80">
        <v>34.591194968553459</v>
      </c>
      <c r="E49" s="80">
        <v>12.23021582733813</v>
      </c>
      <c r="F49" s="88">
        <v>25.157232704402517</v>
      </c>
      <c r="G49" s="1"/>
      <c r="H49" s="1"/>
      <c r="I49" s="1"/>
      <c r="J49" s="1"/>
      <c r="K49" s="14">
        <f>((C49*G$43)+(D49*H$43)+(E49*I$43)+(F49*J$43))/SUM(G$43,H$43,I$43,J$43)</f>
        <v>21.995745928656202</v>
      </c>
      <c r="L49" s="15">
        <f t="shared" si="2"/>
        <v>6</v>
      </c>
      <c r="N49" s="27">
        <f t="shared" si="4"/>
        <v>3.8928909986725735</v>
      </c>
    </row>
    <row r="50" spans="1:14" ht="15" customHeight="1">
      <c r="A50" s="13">
        <v>8</v>
      </c>
      <c r="B50" s="34" t="s">
        <v>22</v>
      </c>
      <c r="C50" s="14">
        <v>1.1363636363636365</v>
      </c>
      <c r="D50" s="80">
        <v>27.683615819209038</v>
      </c>
      <c r="E50" s="80">
        <v>6.8571428571428559</v>
      </c>
      <c r="F50" s="88">
        <v>11.299435028248588</v>
      </c>
      <c r="G50" s="1"/>
      <c r="H50" s="1"/>
      <c r="I50" s="1"/>
      <c r="J50" s="1"/>
      <c r="K50" s="14">
        <f t="shared" si="3"/>
        <v>11.522024726685743</v>
      </c>
      <c r="L50" s="15">
        <f t="shared" si="2"/>
        <v>26</v>
      </c>
      <c r="N50" s="27">
        <f t="shared" si="4"/>
        <v>3.8920224210297487</v>
      </c>
    </row>
    <row r="51" spans="1:14" ht="15" customHeight="1">
      <c r="A51" s="13">
        <v>9</v>
      </c>
      <c r="B51" s="34" t="s">
        <v>23</v>
      </c>
      <c r="C51" s="14">
        <v>5.4393305439330542</v>
      </c>
      <c r="D51" s="80">
        <v>30.290456431535269</v>
      </c>
      <c r="E51" s="80">
        <v>13.247863247863249</v>
      </c>
      <c r="F51" s="88">
        <v>18.410041841004183</v>
      </c>
      <c r="G51" s="1"/>
      <c r="H51" s="1"/>
      <c r="I51" s="1"/>
      <c r="J51" s="1"/>
      <c r="K51" s="14">
        <f t="shared" si="3"/>
        <v>16.588814086426893</v>
      </c>
      <c r="L51" s="15">
        <f t="shared" si="2"/>
        <v>17</v>
      </c>
      <c r="N51" s="27">
        <f t="shared" si="4"/>
        <v>1.9656413256079759</v>
      </c>
    </row>
    <row r="52" spans="1:14" ht="15" customHeight="1">
      <c r="A52" s="13">
        <v>10</v>
      </c>
      <c r="B52" s="34" t="s">
        <v>24</v>
      </c>
      <c r="C52" s="14">
        <v>14.627659574468085</v>
      </c>
      <c r="D52" s="80">
        <v>37.665782493368702</v>
      </c>
      <c r="E52" s="80">
        <v>11.206896551724139</v>
      </c>
      <c r="F52" s="88">
        <v>34.666666666666664</v>
      </c>
      <c r="G52" s="1"/>
      <c r="H52" s="1"/>
      <c r="I52" s="1"/>
      <c r="J52" s="1"/>
      <c r="K52" s="14">
        <f t="shared" si="3"/>
        <v>23.36876281580977</v>
      </c>
      <c r="L52" s="15">
        <f t="shared" si="2"/>
        <v>3</v>
      </c>
      <c r="N52" s="27">
        <f t="shared" si="4"/>
        <v>-1.8584562302346761</v>
      </c>
    </row>
    <row r="53" spans="1:14" ht="15" customHeight="1">
      <c r="A53" s="13">
        <v>11</v>
      </c>
      <c r="B53" s="34" t="s">
        <v>54</v>
      </c>
      <c r="C53" s="14">
        <v>6.7484662576687118</v>
      </c>
      <c r="D53" s="80">
        <v>34.756097560975604</v>
      </c>
      <c r="E53" s="80">
        <v>10.429447852760736</v>
      </c>
      <c r="F53" s="88">
        <v>29.268292682926834</v>
      </c>
      <c r="G53" s="1"/>
      <c r="H53" s="1"/>
      <c r="I53" s="1"/>
      <c r="J53" s="1"/>
      <c r="K53" s="14">
        <f t="shared" si="3"/>
        <v>19.358633847074668</v>
      </c>
      <c r="L53" s="15">
        <f t="shared" si="2"/>
        <v>11</v>
      </c>
      <c r="N53" s="27">
        <f t="shared" si="4"/>
        <v>-1.3956531769491747</v>
      </c>
    </row>
    <row r="54" spans="1:14" ht="15" customHeight="1">
      <c r="A54" s="13">
        <v>12</v>
      </c>
      <c r="B54" s="34" t="s">
        <v>25</v>
      </c>
      <c r="C54" s="14">
        <v>12.073490813648293</v>
      </c>
      <c r="D54" s="80">
        <v>49.5</v>
      </c>
      <c r="E54" s="80">
        <v>15.18987341772152</v>
      </c>
      <c r="F54" s="88">
        <v>18.136020151133501</v>
      </c>
      <c r="G54" s="1"/>
      <c r="H54" s="1"/>
      <c r="I54" s="1"/>
      <c r="J54" s="1"/>
      <c r="K54" s="14">
        <f>((C54*G$43)+(D54*H$43)+(E54*I$43)+(F54*J$43))/SUM(G$43,H$43,I$43,J$43)</f>
        <v>23.577538758955228</v>
      </c>
      <c r="L54" s="15">
        <f>RANK(K54,K$43:K$70)</f>
        <v>2</v>
      </c>
      <c r="N54" s="27">
        <f>K94-K54</f>
        <v>0.54712315400272615</v>
      </c>
    </row>
    <row r="55" spans="1:14" ht="15" customHeight="1">
      <c r="A55" s="13">
        <v>13</v>
      </c>
      <c r="B55" s="34" t="s">
        <v>0</v>
      </c>
      <c r="C55" s="14">
        <v>4.3795620437956204</v>
      </c>
      <c r="D55" s="80">
        <v>37.956204379562038</v>
      </c>
      <c r="E55" s="80">
        <v>8.59375</v>
      </c>
      <c r="F55" s="88">
        <v>19.852941176470587</v>
      </c>
      <c r="G55" s="1"/>
      <c r="H55" s="1"/>
      <c r="I55" s="1"/>
      <c r="J55" s="1"/>
      <c r="K55" s="14">
        <f t="shared" si="3"/>
        <v>17.13265484113353</v>
      </c>
      <c r="L55" s="15">
        <f t="shared" si="2"/>
        <v>15</v>
      </c>
      <c r="N55" s="27">
        <f t="shared" si="4"/>
        <v>1.4606101878626312</v>
      </c>
    </row>
    <row r="56" spans="1:14" ht="15" customHeight="1">
      <c r="A56" s="13">
        <v>14</v>
      </c>
      <c r="B56" s="34" t="s">
        <v>1</v>
      </c>
      <c r="C56" s="14">
        <v>0.76335877862595425</v>
      </c>
      <c r="D56" s="80">
        <v>22.727272727272727</v>
      </c>
      <c r="E56" s="80">
        <v>6.6115702479338845</v>
      </c>
      <c r="F56" s="88">
        <v>9.1603053435114496</v>
      </c>
      <c r="G56" s="1"/>
      <c r="H56" s="1"/>
      <c r="I56" s="17"/>
      <c r="J56" s="17"/>
      <c r="K56" s="14">
        <f t="shared" si="3"/>
        <v>9.6881900195571262</v>
      </c>
      <c r="L56" s="15">
        <f t="shared" si="2"/>
        <v>28</v>
      </c>
      <c r="N56" s="27">
        <f t="shared" si="4"/>
        <v>6.3470138432929026</v>
      </c>
    </row>
    <row r="57" spans="1:14" ht="15" customHeight="1">
      <c r="A57" s="13">
        <v>15</v>
      </c>
      <c r="B57" s="34" t="s">
        <v>2</v>
      </c>
      <c r="C57" s="14">
        <v>0.70921985815602839</v>
      </c>
      <c r="D57" s="80">
        <v>32.62411347517731</v>
      </c>
      <c r="E57" s="80">
        <v>16.666666666666668</v>
      </c>
      <c r="F57" s="88">
        <v>10.144927536231885</v>
      </c>
      <c r="G57" s="1"/>
      <c r="H57" s="1"/>
      <c r="I57" s="1"/>
      <c r="J57" s="1"/>
      <c r="K57" s="14">
        <f t="shared" si="3"/>
        <v>15.362318840579713</v>
      </c>
      <c r="L57" s="15">
        <f t="shared" si="2"/>
        <v>18</v>
      </c>
      <c r="N57" s="27">
        <f t="shared" si="4"/>
        <v>-1.4347762995840441</v>
      </c>
    </row>
    <row r="58" spans="1:14" ht="15" customHeight="1">
      <c r="A58" s="13">
        <v>16</v>
      </c>
      <c r="B58" s="34" t="s">
        <v>3</v>
      </c>
      <c r="C58" s="14">
        <v>18.421052631578949</v>
      </c>
      <c r="D58" s="80">
        <v>31.578947368421051</v>
      </c>
      <c r="E58" s="80">
        <v>14.765100671140937</v>
      </c>
      <c r="F58" s="88">
        <v>46.05263157894737</v>
      </c>
      <c r="G58" s="1"/>
      <c r="H58" s="1"/>
      <c r="I58" s="1"/>
      <c r="J58" s="1"/>
      <c r="K58" s="14">
        <f t="shared" si="3"/>
        <v>26.140056517131757</v>
      </c>
      <c r="L58" s="15">
        <f t="shared" si="2"/>
        <v>1</v>
      </c>
      <c r="N58" s="27">
        <f t="shared" si="4"/>
        <v>-8.6285578348185936</v>
      </c>
    </row>
    <row r="59" spans="1:14" ht="15" customHeight="1">
      <c r="A59" s="13">
        <v>17</v>
      </c>
      <c r="B59" s="34" t="s">
        <v>4</v>
      </c>
      <c r="C59" s="14">
        <v>2.4844720496894408</v>
      </c>
      <c r="D59" s="80">
        <v>35.365853658536587</v>
      </c>
      <c r="E59" s="80">
        <v>13.605442176870747</v>
      </c>
      <c r="F59" s="88">
        <v>8.8050314465408803</v>
      </c>
      <c r="G59" s="1"/>
      <c r="H59" s="1"/>
      <c r="I59" s="1"/>
      <c r="J59" s="1"/>
      <c r="K59" s="14">
        <f t="shared" si="3"/>
        <v>15.305220369425905</v>
      </c>
      <c r="L59" s="15">
        <f t="shared" si="2"/>
        <v>19</v>
      </c>
      <c r="N59" s="27">
        <f t="shared" si="4"/>
        <v>-0.25536095346287269</v>
      </c>
    </row>
    <row r="60" spans="1:14" ht="15" customHeight="1">
      <c r="A60" s="13">
        <v>18</v>
      </c>
      <c r="B60" s="34" t="s">
        <v>5</v>
      </c>
      <c r="C60" s="14">
        <v>11.30952380952381</v>
      </c>
      <c r="D60" s="80">
        <v>31.547619047619047</v>
      </c>
      <c r="E60" s="80">
        <v>12.658227848101266</v>
      </c>
      <c r="F60" s="88">
        <v>17.365269461077844</v>
      </c>
      <c r="G60" s="1"/>
      <c r="H60" s="1"/>
      <c r="I60" s="1"/>
      <c r="J60" s="1"/>
      <c r="K60" s="14">
        <f t="shared" si="3"/>
        <v>17.984807960931661</v>
      </c>
      <c r="L60" s="15">
        <f t="shared" si="2"/>
        <v>14</v>
      </c>
      <c r="N60" s="27">
        <f t="shared" si="4"/>
        <v>-1.4270215162705426</v>
      </c>
    </row>
    <row r="61" spans="1:14" ht="15" customHeight="1">
      <c r="A61" s="13">
        <v>19</v>
      </c>
      <c r="B61" s="34" t="s">
        <v>6</v>
      </c>
      <c r="C61" s="14">
        <v>21.910112359550563</v>
      </c>
      <c r="D61" s="80">
        <v>32.022471910112358</v>
      </c>
      <c r="E61" s="80">
        <v>14.204545454545455</v>
      </c>
      <c r="F61" s="88">
        <v>28.089887640449433</v>
      </c>
      <c r="G61" s="1"/>
      <c r="H61" s="1"/>
      <c r="I61" s="1"/>
      <c r="J61" s="1"/>
      <c r="K61" s="14">
        <f t="shared" si="3"/>
        <v>23.362487231869252</v>
      </c>
      <c r="L61" s="15">
        <f t="shared" si="2"/>
        <v>4</v>
      </c>
      <c r="N61" s="27">
        <f t="shared" si="4"/>
        <v>-1.8149203156555309</v>
      </c>
    </row>
    <row r="62" spans="1:14" ht="15" customHeight="1">
      <c r="A62" s="13">
        <v>20</v>
      </c>
      <c r="B62" s="34" t="s">
        <v>7</v>
      </c>
      <c r="C62" s="14">
        <v>20.754716981132077</v>
      </c>
      <c r="D62" s="80">
        <v>21.875</v>
      </c>
      <c r="E62" s="80">
        <v>10.884353741496598</v>
      </c>
      <c r="F62" s="88">
        <v>27.044025157232703</v>
      </c>
      <c r="G62" s="1"/>
      <c r="H62" s="1"/>
      <c r="I62" s="1"/>
      <c r="J62" s="1"/>
      <c r="K62" s="14">
        <f t="shared" si="3"/>
        <v>19.33154039917854</v>
      </c>
      <c r="L62" s="15">
        <f t="shared" si="2"/>
        <v>12</v>
      </c>
      <c r="N62" s="27">
        <f t="shared" si="4"/>
        <v>-1.938599343414932</v>
      </c>
    </row>
    <row r="63" spans="1:14" ht="15" customHeight="1">
      <c r="A63" s="13">
        <v>21</v>
      </c>
      <c r="B63" s="34" t="s">
        <v>8</v>
      </c>
      <c r="C63" s="14">
        <v>3.9513677811550152</v>
      </c>
      <c r="D63" s="80">
        <v>17.220543806646525</v>
      </c>
      <c r="E63" s="80">
        <v>10.855263157894736</v>
      </c>
      <c r="F63" s="88">
        <v>10.703363914373089</v>
      </c>
      <c r="G63" s="1"/>
      <c r="H63" s="1"/>
      <c r="I63" s="1"/>
      <c r="J63" s="1"/>
      <c r="K63" s="14">
        <f t="shared" si="3"/>
        <v>10.690229627193423</v>
      </c>
      <c r="L63" s="15">
        <f t="shared" si="2"/>
        <v>27</v>
      </c>
      <c r="N63" s="27">
        <f t="shared" si="4"/>
        <v>2.3237847162354797</v>
      </c>
    </row>
    <row r="64" spans="1:14" ht="15" customHeight="1">
      <c r="A64" s="13">
        <v>22</v>
      </c>
      <c r="B64" s="34" t="s">
        <v>9</v>
      </c>
      <c r="C64" s="14">
        <v>4.7337278106508878</v>
      </c>
      <c r="D64" s="80">
        <v>29.166666666666668</v>
      </c>
      <c r="E64" s="80">
        <v>12.76595744680851</v>
      </c>
      <c r="F64" s="88">
        <v>8.6419753086419746</v>
      </c>
      <c r="G64" s="1"/>
      <c r="H64" s="1"/>
      <c r="I64" s="1"/>
      <c r="J64" s="1"/>
      <c r="K64" s="14">
        <f t="shared" si="3"/>
        <v>14.033280915100338</v>
      </c>
      <c r="L64" s="15">
        <f t="shared" si="2"/>
        <v>21</v>
      </c>
      <c r="N64" s="27">
        <f t="shared" si="4"/>
        <v>-9.697266221294143E-2</v>
      </c>
    </row>
    <row r="65" spans="1:14" ht="15" customHeight="1">
      <c r="A65" s="13">
        <v>23</v>
      </c>
      <c r="B65" s="34" t="s">
        <v>10</v>
      </c>
      <c r="C65" s="14">
        <v>2.2321428571428572</v>
      </c>
      <c r="D65" s="80">
        <v>28.193832599118945</v>
      </c>
      <c r="E65" s="80">
        <v>7.1428571428571441</v>
      </c>
      <c r="F65" s="88">
        <v>9.6916299559471373</v>
      </c>
      <c r="G65" s="1"/>
      <c r="H65" s="1"/>
      <c r="I65" s="1"/>
      <c r="J65" s="1"/>
      <c r="K65" s="14">
        <f t="shared" si="3"/>
        <v>11.687676998112021</v>
      </c>
      <c r="L65" s="15">
        <f t="shared" si="2"/>
        <v>25</v>
      </c>
      <c r="N65" s="27">
        <f t="shared" si="4"/>
        <v>1.7108245215826567</v>
      </c>
    </row>
    <row r="66" spans="1:14" ht="15" customHeight="1">
      <c r="A66" s="13">
        <v>24</v>
      </c>
      <c r="B66" s="34" t="s">
        <v>11</v>
      </c>
      <c r="C66" s="14">
        <v>8.8235294117647065</v>
      </c>
      <c r="D66" s="80">
        <v>36.571428571428569</v>
      </c>
      <c r="E66" s="80">
        <v>12.650602409638553</v>
      </c>
      <c r="F66" s="88">
        <v>8.235294117647058</v>
      </c>
      <c r="G66" s="1"/>
      <c r="H66" s="1"/>
      <c r="I66" s="1"/>
      <c r="J66" s="1"/>
      <c r="K66" s="14">
        <f t="shared" si="3"/>
        <v>16.790979042219295</v>
      </c>
      <c r="L66" s="15">
        <f t="shared" si="2"/>
        <v>16</v>
      </c>
      <c r="N66" s="27">
        <f t="shared" si="4"/>
        <v>-1.2914938600185586</v>
      </c>
    </row>
    <row r="67" spans="1:14" ht="15" customHeight="1">
      <c r="A67" s="13">
        <v>25</v>
      </c>
      <c r="B67" s="34" t="s">
        <v>12</v>
      </c>
      <c r="C67" s="14">
        <v>2.9197080291970803</v>
      </c>
      <c r="D67" s="80">
        <v>26.618705035971225</v>
      </c>
      <c r="E67" s="80">
        <v>9.420289855072463</v>
      </c>
      <c r="F67" s="88">
        <v>13.043478260869565</v>
      </c>
      <c r="G67" s="1"/>
      <c r="H67" s="1"/>
      <c r="I67" s="1"/>
      <c r="J67" s="1"/>
      <c r="K67" s="14">
        <f t="shared" si="3"/>
        <v>12.819385874987729</v>
      </c>
      <c r="L67" s="15">
        <f t="shared" si="2"/>
        <v>22</v>
      </c>
      <c r="N67" s="27">
        <f t="shared" si="4"/>
        <v>1.4225306180835489</v>
      </c>
    </row>
    <row r="68" spans="1:14" ht="15" customHeight="1">
      <c r="A68" s="13">
        <v>26</v>
      </c>
      <c r="B68" s="34" t="s">
        <v>13</v>
      </c>
      <c r="C68" s="14">
        <v>10.416666666666666</v>
      </c>
      <c r="D68" s="80">
        <v>27.979274611398964</v>
      </c>
      <c r="E68" s="80">
        <v>15.957446808510639</v>
      </c>
      <c r="F68" s="88">
        <v>20.418848167539267</v>
      </c>
      <c r="G68" s="1"/>
      <c r="H68" s="1"/>
      <c r="I68" s="1"/>
      <c r="J68" s="1"/>
      <c r="K68" s="14">
        <f t="shared" si="3"/>
        <v>18.469988995577452</v>
      </c>
      <c r="L68" s="15">
        <f t="shared" si="2"/>
        <v>13</v>
      </c>
      <c r="N68" s="27">
        <f t="shared" si="4"/>
        <v>3.3489608006036242</v>
      </c>
    </row>
    <row r="69" spans="1:14" ht="15" customHeight="1">
      <c r="A69" s="13">
        <v>27</v>
      </c>
      <c r="B69" s="34" t="s">
        <v>14</v>
      </c>
      <c r="C69" s="14">
        <v>16.315789473684209</v>
      </c>
      <c r="D69" s="80">
        <v>26.5625</v>
      </c>
      <c r="E69" s="80">
        <v>10.471204188481675</v>
      </c>
      <c r="F69" s="88">
        <v>41.666666666666664</v>
      </c>
      <c r="G69" s="1"/>
      <c r="H69" s="1"/>
      <c r="I69" s="1"/>
      <c r="J69" s="1"/>
      <c r="K69" s="14">
        <f t="shared" si="3"/>
        <v>22.194266958298886</v>
      </c>
      <c r="L69" s="15">
        <f t="shared" si="2"/>
        <v>5</v>
      </c>
      <c r="N69" s="27">
        <f t="shared" si="4"/>
        <v>0.77679660255340366</v>
      </c>
    </row>
    <row r="70" spans="1:14" ht="15" customHeight="1" thickBot="1">
      <c r="A70" s="18">
        <v>28</v>
      </c>
      <c r="B70" s="35" t="s">
        <v>15</v>
      </c>
      <c r="C70" s="19">
        <v>13.821138211382115</v>
      </c>
      <c r="D70" s="92">
        <v>26.216216216216214</v>
      </c>
      <c r="E70" s="92">
        <v>14.206128133704734</v>
      </c>
      <c r="F70" s="93">
        <v>31.693989071038253</v>
      </c>
      <c r="G70" s="1"/>
      <c r="H70" s="1"/>
      <c r="I70" s="1"/>
      <c r="J70" s="1"/>
      <c r="K70" s="19">
        <f t="shared" si="3"/>
        <v>20.609974861218653</v>
      </c>
      <c r="L70" s="20">
        <f t="shared" si="2"/>
        <v>10</v>
      </c>
      <c r="N70" s="28">
        <f>K110-K70</f>
        <v>1.543358189739152</v>
      </c>
    </row>
    <row r="71" spans="1:14" ht="1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15"/>
    </row>
    <row r="72" spans="1:14" ht="15.75" thickBot="1">
      <c r="A72" s="1"/>
      <c r="B72" s="1" t="s">
        <v>68</v>
      </c>
      <c r="C72" s="1"/>
      <c r="D72" s="1"/>
      <c r="E72" s="1"/>
      <c r="F72" s="1"/>
      <c r="G72" s="1"/>
      <c r="H72" s="1"/>
      <c r="I72" s="1"/>
      <c r="J72" s="1"/>
      <c r="K72" s="1"/>
      <c r="L72" s="1"/>
      <c r="N72" s="115"/>
    </row>
    <row r="73" spans="1:14" ht="15.75" thickBot="1">
      <c r="A73" s="1"/>
      <c r="B73" s="21" t="s">
        <v>28</v>
      </c>
      <c r="C73" s="22">
        <f>AVERAGE(C43:C70)</f>
        <v>9.1747748519373715</v>
      </c>
      <c r="D73" s="22">
        <f>AVERAGE(D43:D70)</f>
        <v>30.234361413970195</v>
      </c>
      <c r="E73" s="22">
        <f>AVERAGE(E43:E70)</f>
        <v>11.80461975001562</v>
      </c>
      <c r="F73" s="22">
        <f>AVERAGE(F43:F70)</f>
        <v>20.442776973691348</v>
      </c>
      <c r="G73" s="1"/>
      <c r="H73" s="1"/>
      <c r="I73" s="1"/>
      <c r="J73" s="1"/>
      <c r="K73" s="22">
        <f>AVERAGE(K43:K70)</f>
        <v>17.482225386219849</v>
      </c>
      <c r="L73" s="1"/>
      <c r="N73" s="29">
        <f>K113-K73</f>
        <v>-1.6583575974998155E-2</v>
      </c>
    </row>
    <row r="74" spans="1:14">
      <c r="A74" s="1"/>
      <c r="B74" s="21" t="s">
        <v>32</v>
      </c>
      <c r="C74" s="22">
        <f>STDEV(C43:C70)</f>
        <v>6.9916425595528304</v>
      </c>
      <c r="D74" s="22">
        <f>STDEV(D43:D70)</f>
        <v>7.1878698422832379</v>
      </c>
      <c r="E74" s="22">
        <f>STDEV(E43:E70)</f>
        <v>3.2174458452706607</v>
      </c>
      <c r="F74" s="22">
        <f>STDEV(F43:F70)</f>
        <v>10.936844921370769</v>
      </c>
      <c r="G74" s="1"/>
      <c r="H74" s="1"/>
      <c r="I74" s="1"/>
      <c r="J74" s="1"/>
      <c r="K74" s="22">
        <f>STDEV(K43:K70)</f>
        <v>4.6058181619689567</v>
      </c>
      <c r="L74" s="1"/>
    </row>
    <row r="75" spans="1:14">
      <c r="A75" s="1"/>
      <c r="B75" s="21" t="s">
        <v>29</v>
      </c>
      <c r="C75" s="23">
        <f>COUNT(C43:C70)</f>
        <v>28</v>
      </c>
      <c r="D75" s="23">
        <f>COUNT(D43:D70)</f>
        <v>28</v>
      </c>
      <c r="E75" s="23">
        <f>COUNT(E43:E70)</f>
        <v>28</v>
      </c>
      <c r="F75" s="23">
        <f>COUNT(F43:F70)</f>
        <v>28</v>
      </c>
      <c r="G75" s="1"/>
      <c r="H75" s="1"/>
      <c r="I75" s="1"/>
      <c r="J75" s="1"/>
      <c r="K75" s="23">
        <f>COUNT(K43:K70)</f>
        <v>28</v>
      </c>
      <c r="L75" s="1"/>
    </row>
    <row r="76" spans="1:14">
      <c r="A76" s="1"/>
      <c r="B76" s="21" t="s">
        <v>30</v>
      </c>
      <c r="C76" s="24">
        <f>MIN(C43:C70)</f>
        <v>0.57471264367816088</v>
      </c>
      <c r="D76" s="24">
        <f>MIN(D43:D70)</f>
        <v>17.051509769094139</v>
      </c>
      <c r="E76" s="24">
        <f>MIN(E43:E70)</f>
        <v>5.376344086021505</v>
      </c>
      <c r="F76" s="24">
        <f>MIN(F43:F70)</f>
        <v>8.235294117647058</v>
      </c>
      <c r="G76" s="9"/>
      <c r="H76" s="9"/>
      <c r="I76" s="9"/>
      <c r="J76" s="9"/>
      <c r="K76" s="24">
        <f>MIN(K43:K70)</f>
        <v>9.6881900195571262</v>
      </c>
      <c r="L76" s="1"/>
    </row>
    <row r="77" spans="1:14">
      <c r="A77" s="1"/>
      <c r="B77" s="21" t="s">
        <v>31</v>
      </c>
      <c r="C77" s="24">
        <f>MAX(C43:C70)</f>
        <v>21.910112359550563</v>
      </c>
      <c r="D77" s="24">
        <f>MAX(D43:D70)</f>
        <v>49.5</v>
      </c>
      <c r="E77" s="24">
        <f>MAX(E43:E70)</f>
        <v>17.449664429530202</v>
      </c>
      <c r="F77" s="24">
        <f>MAX(F43:F70)</f>
        <v>46.05263157894737</v>
      </c>
      <c r="G77" s="9"/>
      <c r="H77" s="9"/>
      <c r="I77" s="9"/>
      <c r="J77" s="9"/>
      <c r="K77" s="24">
        <f>MAX(K43:K70)</f>
        <v>26.140056517131757</v>
      </c>
      <c r="L77" s="1"/>
    </row>
    <row r="78" spans="1:14">
      <c r="A78" s="1"/>
      <c r="G78" s="1"/>
      <c r="H78" s="1"/>
      <c r="I78" s="1"/>
      <c r="J78" s="1"/>
      <c r="K78" s="1"/>
      <c r="L78" s="1"/>
    </row>
    <row r="79" spans="1:14">
      <c r="A79" s="1"/>
      <c r="G79" s="1"/>
      <c r="H79" s="1"/>
      <c r="I79" s="1"/>
      <c r="J79" s="1"/>
      <c r="K79" s="1"/>
      <c r="L79" s="1"/>
    </row>
    <row r="80" spans="1:14" ht="15.75" thickBot="1">
      <c r="A80" s="1"/>
      <c r="B80" s="1"/>
      <c r="G80" s="1"/>
      <c r="H80" s="1"/>
      <c r="I80" s="1"/>
      <c r="J80" s="1"/>
      <c r="K80" s="1"/>
      <c r="L80" s="1"/>
    </row>
    <row r="81" spans="1:12" s="1" customFormat="1" ht="75" customHeight="1" thickBot="1">
      <c r="A81" s="195" t="s">
        <v>53</v>
      </c>
      <c r="B81" s="196"/>
      <c r="C81" s="109" t="s">
        <v>50</v>
      </c>
      <c r="D81" s="109" t="s">
        <v>51</v>
      </c>
      <c r="E81" s="109" t="s">
        <v>48</v>
      </c>
      <c r="F81" s="111" t="s">
        <v>49</v>
      </c>
      <c r="G81" s="197" t="s">
        <v>56</v>
      </c>
      <c r="H81" s="197"/>
      <c r="I81" s="198"/>
      <c r="J81" s="198"/>
      <c r="K81" s="195" t="s">
        <v>79</v>
      </c>
      <c r="L81" s="199"/>
    </row>
    <row r="82" spans="1:12" s="7" customFormat="1" ht="25.35" customHeight="1" thickBot="1">
      <c r="A82" s="82" t="s">
        <v>47</v>
      </c>
      <c r="B82" s="4" t="s">
        <v>26</v>
      </c>
      <c r="C82" s="4" t="s">
        <v>77</v>
      </c>
      <c r="D82" s="4" t="s">
        <v>77</v>
      </c>
      <c r="E82" s="4" t="s">
        <v>77</v>
      </c>
      <c r="F82" s="32" t="s">
        <v>77</v>
      </c>
      <c r="G82" s="110" t="s">
        <v>58</v>
      </c>
      <c r="H82" s="110" t="s">
        <v>59</v>
      </c>
      <c r="I82" s="110" t="s">
        <v>60</v>
      </c>
      <c r="J82" s="110" t="s">
        <v>61</v>
      </c>
      <c r="K82" s="5" t="s">
        <v>62</v>
      </c>
      <c r="L82" s="6" t="s">
        <v>57</v>
      </c>
    </row>
    <row r="83" spans="1:12">
      <c r="A83" s="83">
        <v>1</v>
      </c>
      <c r="B83" s="89" t="s">
        <v>27</v>
      </c>
      <c r="C83" s="98">
        <v>7.6555023923444976</v>
      </c>
      <c r="D83" s="90">
        <v>36.19047619047619</v>
      </c>
      <c r="E83" s="90">
        <v>14.499999999999998</v>
      </c>
      <c r="F83" s="91">
        <v>15.942028985507244</v>
      </c>
      <c r="G83" s="9">
        <v>25</v>
      </c>
      <c r="H83" s="9">
        <v>25</v>
      </c>
      <c r="I83" s="9">
        <v>30</v>
      </c>
      <c r="J83" s="9">
        <v>20</v>
      </c>
      <c r="K83" s="10">
        <f>((C83*G$83)+(D83*H$83)+(E83*I$83)+(F83*J$83))/SUM(G$83,H$83,I$83,J$83)</f>
        <v>18.49990044280662</v>
      </c>
      <c r="L83" s="11">
        <f t="shared" ref="L83:L110" si="5">RANK(K83,K$83:K$110)</f>
        <v>10</v>
      </c>
    </row>
    <row r="84" spans="1:12">
      <c r="A84" s="13">
        <v>2</v>
      </c>
      <c r="B84" s="34" t="s">
        <v>17</v>
      </c>
      <c r="C84" s="14">
        <v>1.4218009478672986</v>
      </c>
      <c r="D84" s="80">
        <v>26.94063926940639</v>
      </c>
      <c r="E84" s="80">
        <v>12.037037037037036</v>
      </c>
      <c r="F84" s="88">
        <v>7.8703703703703702</v>
      </c>
      <c r="G84" s="9"/>
      <c r="H84" s="9"/>
      <c r="I84" s="16" t="s">
        <v>63</v>
      </c>
      <c r="J84" s="16">
        <v>100</v>
      </c>
      <c r="K84" s="14">
        <f t="shared" ref="K84:K110" si="6">((C84*G$83)+(D84*H$83)+(E84*I$83)+(F84*J$83))/SUM(G$83,H$83,I$83,J$83)</f>
        <v>12.275795239503607</v>
      </c>
      <c r="L84" s="15">
        <f t="shared" si="5"/>
        <v>28</v>
      </c>
    </row>
    <row r="85" spans="1:12">
      <c r="A85" s="13">
        <v>3</v>
      </c>
      <c r="B85" s="34" t="s">
        <v>18</v>
      </c>
      <c r="C85" s="14">
        <v>5.5</v>
      </c>
      <c r="D85" s="80">
        <v>35.922330097087382</v>
      </c>
      <c r="E85" s="80">
        <v>12.5</v>
      </c>
      <c r="F85" s="88">
        <v>13.592233009708737</v>
      </c>
      <c r="G85" s="1"/>
      <c r="H85" s="1"/>
      <c r="I85" s="1"/>
      <c r="J85" s="1"/>
      <c r="K85" s="14">
        <f t="shared" si="6"/>
        <v>16.824029126213592</v>
      </c>
      <c r="L85" s="15">
        <f t="shared" si="5"/>
        <v>15</v>
      </c>
    </row>
    <row r="86" spans="1:12">
      <c r="A86" s="13">
        <v>4</v>
      </c>
      <c r="B86" s="34" t="s">
        <v>19</v>
      </c>
      <c r="C86" s="14">
        <v>14.832535885167463</v>
      </c>
      <c r="D86" s="80">
        <v>26.666666666666668</v>
      </c>
      <c r="E86" s="80">
        <v>7.2463768115942031</v>
      </c>
      <c r="F86" s="88">
        <v>28.708133971291865</v>
      </c>
      <c r="G86" s="1"/>
      <c r="H86" s="1"/>
      <c r="I86" s="1"/>
      <c r="J86" s="1"/>
      <c r="K86" s="14">
        <f t="shared" si="6"/>
        <v>18.290340475695167</v>
      </c>
      <c r="L86" s="15">
        <f t="shared" si="5"/>
        <v>11</v>
      </c>
    </row>
    <row r="87" spans="1:12">
      <c r="A87" s="13">
        <v>5</v>
      </c>
      <c r="B87" s="34" t="s">
        <v>16</v>
      </c>
      <c r="C87" s="14">
        <v>8.5106382978723403</v>
      </c>
      <c r="D87" s="80">
        <v>18.045112781954884</v>
      </c>
      <c r="E87" s="80">
        <v>9.5092024539877293</v>
      </c>
      <c r="F87" s="88">
        <v>15.781487101669194</v>
      </c>
      <c r="G87" s="1"/>
      <c r="H87" s="1"/>
      <c r="I87" s="1"/>
      <c r="J87" s="1"/>
      <c r="K87" s="14">
        <f t="shared" si="6"/>
        <v>12.647995926486965</v>
      </c>
      <c r="L87" s="15">
        <f t="shared" si="5"/>
        <v>27</v>
      </c>
    </row>
    <row r="88" spans="1:12">
      <c r="A88" s="13">
        <v>6</v>
      </c>
      <c r="B88" s="34" t="s">
        <v>20</v>
      </c>
      <c r="C88" s="14">
        <v>5.2173913043478262</v>
      </c>
      <c r="D88" s="80">
        <v>29.487179487179489</v>
      </c>
      <c r="E88" s="80">
        <v>11.946902654867257</v>
      </c>
      <c r="F88" s="88">
        <v>5.6768558951965069</v>
      </c>
      <c r="G88" s="1"/>
      <c r="H88" s="1"/>
      <c r="K88" s="14">
        <f t="shared" si="6"/>
        <v>13.395584673381306</v>
      </c>
      <c r="L88" s="15">
        <f t="shared" si="5"/>
        <v>25</v>
      </c>
    </row>
    <row r="89" spans="1:12">
      <c r="A89" s="13">
        <v>7</v>
      </c>
      <c r="B89" s="34" t="s">
        <v>21</v>
      </c>
      <c r="C89" s="14">
        <v>21.556886227544911</v>
      </c>
      <c r="D89" s="80">
        <v>43.19526627218935</v>
      </c>
      <c r="E89" s="80">
        <v>20.359281437125748</v>
      </c>
      <c r="F89" s="88">
        <v>17.964071856287426</v>
      </c>
      <c r="G89" s="1"/>
      <c r="H89" s="1"/>
      <c r="I89" s="1"/>
      <c r="J89" s="1"/>
      <c r="K89" s="14">
        <f t="shared" si="6"/>
        <v>25.888636927328776</v>
      </c>
      <c r="L89" s="15">
        <f t="shared" si="5"/>
        <v>1</v>
      </c>
    </row>
    <row r="90" spans="1:12">
      <c r="A90" s="13">
        <v>8</v>
      </c>
      <c r="B90" s="34" t="s">
        <v>22</v>
      </c>
      <c r="C90" s="14">
        <v>1.0101010101010102</v>
      </c>
      <c r="D90" s="80">
        <v>39.698492462311556</v>
      </c>
      <c r="E90" s="80">
        <v>15.075376884422113</v>
      </c>
      <c r="F90" s="88">
        <v>3.5714285714285721</v>
      </c>
      <c r="G90" s="1"/>
      <c r="H90" s="1"/>
      <c r="I90" s="1"/>
      <c r="J90" s="1"/>
      <c r="K90" s="14">
        <f t="shared" si="6"/>
        <v>15.414047147715491</v>
      </c>
      <c r="L90" s="15">
        <f t="shared" si="5"/>
        <v>19</v>
      </c>
    </row>
    <row r="91" spans="1:12">
      <c r="A91" s="13">
        <v>9</v>
      </c>
      <c r="B91" s="34" t="s">
        <v>23</v>
      </c>
      <c r="C91" s="14">
        <v>5.6338028169014081</v>
      </c>
      <c r="D91" s="80">
        <v>40.344827586206897</v>
      </c>
      <c r="E91" s="80">
        <v>17.95774647887324</v>
      </c>
      <c r="F91" s="88">
        <v>8.3623693379790947</v>
      </c>
      <c r="G91" s="1"/>
      <c r="H91" s="1"/>
      <c r="I91" s="1"/>
      <c r="J91" s="1"/>
      <c r="K91" s="14">
        <f t="shared" si="6"/>
        <v>18.554455412034869</v>
      </c>
      <c r="L91" s="15">
        <f t="shared" si="5"/>
        <v>9</v>
      </c>
    </row>
    <row r="92" spans="1:12">
      <c r="A92" s="13">
        <v>10</v>
      </c>
      <c r="B92" s="34" t="s">
        <v>24</v>
      </c>
      <c r="C92" s="14">
        <v>16.348195329087048</v>
      </c>
      <c r="D92" s="80">
        <v>32.484076433121018</v>
      </c>
      <c r="E92" s="80">
        <v>14.446952595936793</v>
      </c>
      <c r="F92" s="88">
        <v>24.840764331210192</v>
      </c>
      <c r="G92" s="1"/>
      <c r="H92" s="1"/>
      <c r="I92" s="1"/>
      <c r="J92" s="1"/>
      <c r="K92" s="14">
        <f t="shared" si="6"/>
        <v>21.510306585575094</v>
      </c>
      <c r="L92" s="15">
        <f t="shared" si="5"/>
        <v>7</v>
      </c>
    </row>
    <row r="93" spans="1:12">
      <c r="A93" s="13">
        <v>11</v>
      </c>
      <c r="B93" s="34" t="s">
        <v>54</v>
      </c>
      <c r="C93" s="14">
        <v>4.716981132075472</v>
      </c>
      <c r="D93" s="80">
        <v>32.710280373831772</v>
      </c>
      <c r="E93" s="80">
        <v>18.309859154929576</v>
      </c>
      <c r="F93" s="88">
        <v>15.566037735849056</v>
      </c>
      <c r="G93" s="1"/>
      <c r="H93" s="1"/>
      <c r="I93" s="1"/>
      <c r="J93" s="1"/>
      <c r="K93" s="14">
        <f t="shared" si="6"/>
        <v>17.962980670125493</v>
      </c>
      <c r="L93" s="15">
        <f t="shared" si="5"/>
        <v>12</v>
      </c>
    </row>
    <row r="94" spans="1:12">
      <c r="A94" s="13">
        <v>12</v>
      </c>
      <c r="B94" s="34" t="s">
        <v>25</v>
      </c>
      <c r="C94" s="14">
        <v>10</v>
      </c>
      <c r="D94" s="80">
        <v>56.425702811244982</v>
      </c>
      <c r="E94" s="80">
        <v>18.367346938775512</v>
      </c>
      <c r="F94" s="88">
        <v>10.040160642570282</v>
      </c>
      <c r="G94" s="1"/>
      <c r="H94" s="1"/>
      <c r="I94" s="1"/>
      <c r="J94" s="1"/>
      <c r="K94" s="14">
        <f t="shared" si="6"/>
        <v>24.124661912957954</v>
      </c>
      <c r="L94" s="15">
        <f t="shared" si="5"/>
        <v>2</v>
      </c>
    </row>
    <row r="95" spans="1:12">
      <c r="A95" s="13">
        <v>13</v>
      </c>
      <c r="B95" s="34" t="s">
        <v>0</v>
      </c>
      <c r="C95" s="14">
        <v>3.125</v>
      </c>
      <c r="D95" s="80">
        <v>50</v>
      </c>
      <c r="E95" s="80">
        <v>9.7402597402597397</v>
      </c>
      <c r="F95" s="88">
        <v>11.949685534591195</v>
      </c>
      <c r="G95" s="1"/>
      <c r="H95" s="1"/>
      <c r="I95" s="1"/>
      <c r="J95" s="1"/>
      <c r="K95" s="14">
        <f t="shared" si="6"/>
        <v>18.593265028996161</v>
      </c>
      <c r="L95" s="15">
        <f t="shared" si="5"/>
        <v>8</v>
      </c>
    </row>
    <row r="96" spans="1:12">
      <c r="A96" s="13">
        <v>14</v>
      </c>
      <c r="B96" s="34" t="s">
        <v>1</v>
      </c>
      <c r="C96" s="14">
        <v>1.8018018018018018</v>
      </c>
      <c r="D96" s="80">
        <v>36.036036036036037</v>
      </c>
      <c r="E96" s="80">
        <v>12.616822429906541</v>
      </c>
      <c r="F96" s="88">
        <v>13.953488372093023</v>
      </c>
      <c r="G96" s="1"/>
      <c r="H96" s="1"/>
      <c r="I96" s="17"/>
      <c r="J96" s="17"/>
      <c r="K96" s="14">
        <f t="shared" si="6"/>
        <v>16.035203862850029</v>
      </c>
      <c r="L96" s="15">
        <f t="shared" si="5"/>
        <v>17</v>
      </c>
    </row>
    <row r="97" spans="1:12">
      <c r="A97" s="13">
        <v>15</v>
      </c>
      <c r="B97" s="34" t="s">
        <v>2</v>
      </c>
      <c r="C97" s="14">
        <v>2.5</v>
      </c>
      <c r="D97" s="80">
        <v>33.057851239669425</v>
      </c>
      <c r="E97" s="80">
        <v>11.814345991561181</v>
      </c>
      <c r="F97" s="88">
        <v>7.4688796680497926</v>
      </c>
      <c r="G97" s="1"/>
      <c r="H97" s="1"/>
      <c r="I97" s="1"/>
      <c r="J97" s="1"/>
      <c r="K97" s="14">
        <f t="shared" si="6"/>
        <v>13.927542540995669</v>
      </c>
      <c r="L97" s="15">
        <f t="shared" si="5"/>
        <v>23</v>
      </c>
    </row>
    <row r="98" spans="1:12">
      <c r="A98" s="13">
        <v>16</v>
      </c>
      <c r="B98" s="34" t="s">
        <v>3</v>
      </c>
      <c r="C98" s="14">
        <v>12.941176470588237</v>
      </c>
      <c r="D98" s="80">
        <v>30.76923076923077</v>
      </c>
      <c r="E98" s="80">
        <v>8.9285714285714288</v>
      </c>
      <c r="F98" s="88">
        <v>19.526627218934912</v>
      </c>
      <c r="G98" s="1"/>
      <c r="H98" s="1"/>
      <c r="I98" s="1"/>
      <c r="J98" s="1"/>
      <c r="K98" s="14">
        <f t="shared" si="6"/>
        <v>17.511498682313164</v>
      </c>
      <c r="L98" s="15">
        <f t="shared" si="5"/>
        <v>13</v>
      </c>
    </row>
    <row r="99" spans="1:12">
      <c r="A99" s="13">
        <v>17</v>
      </c>
      <c r="B99" s="34" t="s">
        <v>4</v>
      </c>
      <c r="C99" s="14">
        <v>1.8181818181818181</v>
      </c>
      <c r="D99" s="80">
        <v>40.26548672566372</v>
      </c>
      <c r="E99" s="80">
        <v>13.302752293577983</v>
      </c>
      <c r="F99" s="88">
        <v>2.6905829596412558</v>
      </c>
      <c r="G99" s="1"/>
      <c r="H99" s="1"/>
      <c r="I99" s="1"/>
      <c r="J99" s="1"/>
      <c r="K99" s="14">
        <f t="shared" si="6"/>
        <v>15.049859415963033</v>
      </c>
      <c r="L99" s="15">
        <f t="shared" si="5"/>
        <v>20</v>
      </c>
    </row>
    <row r="100" spans="1:12">
      <c r="A100" s="13">
        <v>18</v>
      </c>
      <c r="B100" s="34" t="s">
        <v>5</v>
      </c>
      <c r="C100" s="14">
        <v>8.4577114427860689</v>
      </c>
      <c r="D100" s="80">
        <v>31.343283582089555</v>
      </c>
      <c r="E100" s="80">
        <v>17</v>
      </c>
      <c r="F100" s="88">
        <v>7.5376884422110564</v>
      </c>
      <c r="G100" s="1"/>
      <c r="H100" s="1"/>
      <c r="I100" s="1"/>
      <c r="J100" s="1"/>
      <c r="K100" s="14">
        <f t="shared" si="6"/>
        <v>16.557786444661119</v>
      </c>
      <c r="L100" s="15">
        <f t="shared" si="5"/>
        <v>16</v>
      </c>
    </row>
    <row r="101" spans="1:12">
      <c r="A101" s="13">
        <v>19</v>
      </c>
      <c r="B101" s="34" t="s">
        <v>6</v>
      </c>
      <c r="C101" s="14">
        <v>19.387755102040817</v>
      </c>
      <c r="D101" s="80">
        <v>29.5</v>
      </c>
      <c r="E101" s="80">
        <v>14.000000000000002</v>
      </c>
      <c r="F101" s="88">
        <v>25.628140703517587</v>
      </c>
      <c r="G101" s="1"/>
      <c r="H101" s="1"/>
      <c r="I101" s="1"/>
      <c r="J101" s="1"/>
      <c r="K101" s="14">
        <f t="shared" si="6"/>
        <v>21.547566916213722</v>
      </c>
      <c r="L101" s="15">
        <f t="shared" si="5"/>
        <v>6</v>
      </c>
    </row>
    <row r="102" spans="1:12">
      <c r="A102" s="13">
        <v>20</v>
      </c>
      <c r="B102" s="34" t="s">
        <v>7</v>
      </c>
      <c r="C102" s="14">
        <v>12</v>
      </c>
      <c r="D102" s="80">
        <v>27.227722772277229</v>
      </c>
      <c r="E102" s="80">
        <v>12.953367875647666</v>
      </c>
      <c r="F102" s="88">
        <v>18.5</v>
      </c>
      <c r="G102" s="1"/>
      <c r="H102" s="1"/>
      <c r="I102" s="1"/>
      <c r="J102" s="1"/>
      <c r="K102" s="14">
        <f t="shared" si="6"/>
        <v>17.392941055763607</v>
      </c>
      <c r="L102" s="15">
        <f t="shared" si="5"/>
        <v>14</v>
      </c>
    </row>
    <row r="103" spans="1:12">
      <c r="A103" s="13">
        <v>21</v>
      </c>
      <c r="B103" s="34" t="s">
        <v>8</v>
      </c>
      <c r="C103" s="14">
        <v>1.7582417582417582</v>
      </c>
      <c r="D103" s="80">
        <v>25.862068965517242</v>
      </c>
      <c r="E103" s="80">
        <v>14.855875831485587</v>
      </c>
      <c r="F103" s="88">
        <v>8.2608695652173907</v>
      </c>
      <c r="G103" s="1"/>
      <c r="H103" s="1"/>
      <c r="I103" s="1"/>
      <c r="J103" s="1"/>
      <c r="K103" s="14">
        <f t="shared" si="6"/>
        <v>13.014014343428903</v>
      </c>
      <c r="L103" s="15">
        <f t="shared" si="5"/>
        <v>26</v>
      </c>
    </row>
    <row r="104" spans="1:12">
      <c r="A104" s="13">
        <v>22</v>
      </c>
      <c r="B104" s="34" t="s">
        <v>9</v>
      </c>
      <c r="C104" s="14">
        <v>6.5116279069767442</v>
      </c>
      <c r="D104" s="80">
        <v>26.728110599078342</v>
      </c>
      <c r="E104" s="80">
        <v>15.897435897435896</v>
      </c>
      <c r="F104" s="88">
        <v>4.2857142857142856</v>
      </c>
      <c r="G104" s="1"/>
      <c r="H104" s="1"/>
      <c r="I104" s="1"/>
      <c r="J104" s="1"/>
      <c r="K104" s="14">
        <f t="shared" si="6"/>
        <v>13.936308252887397</v>
      </c>
      <c r="L104" s="15">
        <f t="shared" si="5"/>
        <v>22</v>
      </c>
    </row>
    <row r="105" spans="1:12">
      <c r="A105" s="13">
        <v>23</v>
      </c>
      <c r="B105" s="34" t="s">
        <v>10</v>
      </c>
      <c r="C105" s="14">
        <v>2.9702970297029703</v>
      </c>
      <c r="D105" s="80">
        <v>29.180327868852459</v>
      </c>
      <c r="E105" s="80">
        <v>14.14141414141414</v>
      </c>
      <c r="F105" s="88">
        <v>5.5921052631578947</v>
      </c>
      <c r="G105" s="1"/>
      <c r="H105" s="1"/>
      <c r="I105" s="1"/>
      <c r="J105" s="1"/>
      <c r="K105" s="14">
        <f t="shared" si="6"/>
        <v>13.398501519694678</v>
      </c>
      <c r="L105" s="15">
        <f t="shared" si="5"/>
        <v>24</v>
      </c>
    </row>
    <row r="106" spans="1:12">
      <c r="A106" s="13">
        <v>24</v>
      </c>
      <c r="B106" s="34" t="s">
        <v>11</v>
      </c>
      <c r="C106" s="14">
        <v>3.6199095022624439</v>
      </c>
      <c r="D106" s="80">
        <v>43.438914027149323</v>
      </c>
      <c r="E106" s="80">
        <v>8.7962962962962958</v>
      </c>
      <c r="F106" s="88">
        <v>5.4794520547945202</v>
      </c>
      <c r="G106" s="1"/>
      <c r="H106" s="1"/>
      <c r="I106" s="1"/>
      <c r="J106" s="1"/>
      <c r="K106" s="14">
        <f t="shared" si="6"/>
        <v>15.499485182200736</v>
      </c>
      <c r="L106" s="15">
        <f t="shared" si="5"/>
        <v>18</v>
      </c>
    </row>
    <row r="107" spans="1:12">
      <c r="A107" s="13">
        <v>25</v>
      </c>
      <c r="B107" s="34" t="s">
        <v>12</v>
      </c>
      <c r="C107" s="14">
        <v>0</v>
      </c>
      <c r="D107" s="80">
        <v>34.42622950819672</v>
      </c>
      <c r="E107" s="80">
        <v>13.259668508287293</v>
      </c>
      <c r="F107" s="88">
        <v>8.2872928176795586</v>
      </c>
      <c r="G107" s="1"/>
      <c r="H107" s="1"/>
      <c r="I107" s="1"/>
      <c r="J107" s="1"/>
      <c r="K107" s="14">
        <f t="shared" si="6"/>
        <v>14.241916493071278</v>
      </c>
      <c r="L107" s="15">
        <f t="shared" si="5"/>
        <v>21</v>
      </c>
    </row>
    <row r="108" spans="1:12">
      <c r="A108" s="13">
        <v>26</v>
      </c>
      <c r="B108" s="34" t="s">
        <v>13</v>
      </c>
      <c r="C108" s="14">
        <v>14.345991561181433</v>
      </c>
      <c r="D108" s="80">
        <v>32.5</v>
      </c>
      <c r="E108" s="80">
        <v>18.220338983050848</v>
      </c>
      <c r="F108" s="88">
        <v>23.206751054852322</v>
      </c>
      <c r="G108" s="1"/>
      <c r="H108" s="1"/>
      <c r="I108" s="1"/>
      <c r="J108" s="1"/>
      <c r="K108" s="14">
        <f t="shared" si="6"/>
        <v>21.818949796181077</v>
      </c>
      <c r="L108" s="15">
        <f t="shared" si="5"/>
        <v>5</v>
      </c>
    </row>
    <row r="109" spans="1:12">
      <c r="A109" s="13">
        <v>27</v>
      </c>
      <c r="B109" s="34" t="s">
        <v>14</v>
      </c>
      <c r="C109" s="14">
        <v>18.26923076923077</v>
      </c>
      <c r="D109" s="80">
        <v>25.352112676056336</v>
      </c>
      <c r="E109" s="80">
        <v>9.8591549295774641</v>
      </c>
      <c r="F109" s="88">
        <v>45.539906103286384</v>
      </c>
      <c r="G109" s="1"/>
      <c r="H109" s="1"/>
      <c r="I109" s="1"/>
      <c r="J109" s="1"/>
      <c r="K109" s="14">
        <f t="shared" si="6"/>
        <v>22.97106356085229</v>
      </c>
      <c r="L109" s="15">
        <f t="shared" si="5"/>
        <v>3</v>
      </c>
    </row>
    <row r="110" spans="1:12" ht="15.75" thickBot="1">
      <c r="A110" s="18">
        <v>28</v>
      </c>
      <c r="B110" s="35" t="s">
        <v>15</v>
      </c>
      <c r="C110" s="19">
        <v>17.011494252873565</v>
      </c>
      <c r="D110" s="92">
        <v>26.666666666666668</v>
      </c>
      <c r="E110" s="92">
        <v>17.647058823529413</v>
      </c>
      <c r="F110" s="93">
        <v>29.698375870069604</v>
      </c>
      <c r="G110" s="1"/>
      <c r="H110" s="1"/>
      <c r="I110" s="1"/>
      <c r="J110" s="1"/>
      <c r="K110" s="19">
        <f t="shared" si="6"/>
        <v>22.153333050957805</v>
      </c>
      <c r="L110" s="20">
        <f t="shared" si="5"/>
        <v>4</v>
      </c>
    </row>
    <row r="111" spans="1:12" ht="1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1:12">
      <c r="A112" s="1"/>
      <c r="B112" s="1" t="s">
        <v>68</v>
      </c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>
      <c r="A113" s="1"/>
      <c r="B113" s="21" t="s">
        <v>28</v>
      </c>
      <c r="C113" s="22">
        <f>AVERAGE(C83:C110)</f>
        <v>8.1757948128277746</v>
      </c>
      <c r="D113" s="22">
        <f>AVERAGE(D83:D110)</f>
        <v>33.588038995291434</v>
      </c>
      <c r="E113" s="22">
        <f>AVERAGE(E83:E110)</f>
        <v>13.760337343505382</v>
      </c>
      <c r="F113" s="22">
        <f>AVERAGE(F83:F110)</f>
        <v>14.482910775817118</v>
      </c>
      <c r="G113" s="1"/>
      <c r="H113" s="1"/>
      <c r="I113" s="1"/>
      <c r="J113" s="1"/>
      <c r="K113" s="22">
        <f>AVERAGE(K83:K110)</f>
        <v>17.465641810244851</v>
      </c>
      <c r="L113" s="1"/>
    </row>
    <row r="114" spans="1:12">
      <c r="A114" s="1"/>
      <c r="B114" s="21" t="s">
        <v>32</v>
      </c>
      <c r="C114" s="22">
        <f>STDEV(C83:C110)</f>
        <v>6.393654540353408</v>
      </c>
      <c r="D114" s="22">
        <f>STDEV(D83:D110)</f>
        <v>8.1485223767348192</v>
      </c>
      <c r="E114" s="22">
        <f>STDEV(E83:E110)</f>
        <v>3.3951098423444179</v>
      </c>
      <c r="F114" s="22">
        <f>STDEV(F83:F110)</f>
        <v>9.9021123478428628</v>
      </c>
      <c r="G114" s="1"/>
      <c r="H114" s="1"/>
      <c r="I114" s="1"/>
      <c r="J114" s="1"/>
      <c r="K114" s="22">
        <f>STDEV(K83:K110)</f>
        <v>3.7497437838770593</v>
      </c>
      <c r="L114" s="1"/>
    </row>
    <row r="115" spans="1:12">
      <c r="A115" s="1"/>
      <c r="B115" s="21" t="s">
        <v>29</v>
      </c>
      <c r="C115" s="23">
        <f>COUNT(C83:C110)</f>
        <v>28</v>
      </c>
      <c r="D115" s="23">
        <f>COUNT(D83:D110)</f>
        <v>28</v>
      </c>
      <c r="E115" s="23">
        <f>COUNT(E83:E110)</f>
        <v>28</v>
      </c>
      <c r="F115" s="23">
        <f>COUNT(F83:F110)</f>
        <v>28</v>
      </c>
      <c r="G115" s="1"/>
      <c r="H115" s="1"/>
      <c r="I115" s="1"/>
      <c r="J115" s="1"/>
      <c r="K115" s="23">
        <f>COUNT(K83:K110)</f>
        <v>28</v>
      </c>
      <c r="L115" s="1"/>
    </row>
    <row r="116" spans="1:12">
      <c r="A116" s="1"/>
      <c r="B116" s="21" t="s">
        <v>30</v>
      </c>
      <c r="C116" s="24">
        <f>MIN(C83:C110)</f>
        <v>0</v>
      </c>
      <c r="D116" s="24">
        <f>MIN(D83:D110)</f>
        <v>18.045112781954884</v>
      </c>
      <c r="E116" s="24">
        <f>MIN(E83:E110)</f>
        <v>7.2463768115942031</v>
      </c>
      <c r="F116" s="24">
        <f>MIN(F83:F110)</f>
        <v>2.6905829596412558</v>
      </c>
      <c r="G116" s="9"/>
      <c r="H116" s="9"/>
      <c r="I116" s="9"/>
      <c r="J116" s="9"/>
      <c r="K116" s="24">
        <f>MIN(K83:K110)</f>
        <v>12.275795239503607</v>
      </c>
      <c r="L116" s="1"/>
    </row>
    <row r="117" spans="1:12">
      <c r="A117" s="1"/>
      <c r="B117" s="21" t="s">
        <v>31</v>
      </c>
      <c r="C117" s="24">
        <f>MAX(C83:C110)</f>
        <v>21.556886227544911</v>
      </c>
      <c r="D117" s="24">
        <f>MAX(D83:D110)</f>
        <v>56.425702811244982</v>
      </c>
      <c r="E117" s="24">
        <f>MAX(E83:E110)</f>
        <v>20.359281437125748</v>
      </c>
      <c r="F117" s="24">
        <f>MAX(F83:F110)</f>
        <v>45.539906103286384</v>
      </c>
      <c r="G117" s="9"/>
      <c r="H117" s="9"/>
      <c r="I117" s="9"/>
      <c r="J117" s="9"/>
      <c r="K117" s="24">
        <f>MAX(K83:K110)</f>
        <v>25.888636927328776</v>
      </c>
      <c r="L117" s="1"/>
    </row>
  </sheetData>
  <sortState ref="A83:F110">
    <sortCondition ref="A83:A110"/>
  </sortState>
  <mergeCells count="9">
    <mergeCell ref="K1:L1"/>
    <mergeCell ref="K41:L41"/>
    <mergeCell ref="K81:L81"/>
    <mergeCell ref="A1:B1"/>
    <mergeCell ref="G1:J1"/>
    <mergeCell ref="A41:B41"/>
    <mergeCell ref="G41:J41"/>
    <mergeCell ref="A81:B81"/>
    <mergeCell ref="G81:J81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02"/>
  <sheetViews>
    <sheetView topLeftCell="G1" zoomScale="70" zoomScaleNormal="70" workbookViewId="0">
      <selection activeCell="V19" sqref="V19"/>
    </sheetView>
  </sheetViews>
  <sheetFormatPr baseColWidth="10" defaultColWidth="8.625" defaultRowHeight="15"/>
  <cols>
    <col min="1" max="1" width="3.5" style="61" bestFit="1" customWidth="1"/>
    <col min="2" max="2" width="18.125" style="61" customWidth="1"/>
    <col min="3" max="3" width="12.625" style="61" customWidth="1"/>
    <col min="4" max="4" width="17.125" style="61" customWidth="1"/>
    <col min="5" max="5" width="18" style="61" customWidth="1"/>
    <col min="6" max="6" width="16.5" style="61" customWidth="1"/>
    <col min="7" max="7" width="16" style="61" customWidth="1"/>
    <col min="8" max="8" width="16.5" style="61" customWidth="1"/>
    <col min="9" max="9" width="13.625" style="61" bestFit="1" customWidth="1"/>
    <col min="10" max="10" width="14" style="61" customWidth="1"/>
    <col min="11" max="19" width="4.625" style="61" customWidth="1"/>
    <col min="20" max="21" width="10.625" style="61" customWidth="1"/>
    <col min="22" max="22" width="8.125" style="61" customWidth="1"/>
    <col min="23" max="23" width="16" style="1" customWidth="1"/>
    <col min="24" max="24" width="8.625" style="61"/>
    <col min="25" max="26" width="10" style="61" bestFit="1" customWidth="1"/>
    <col min="27" max="16384" width="8.625" style="61"/>
  </cols>
  <sheetData>
    <row r="1" spans="1:23" s="136" customFormat="1" ht="74.849999999999994" customHeight="1" thickBot="1">
      <c r="A1" s="200" t="s">
        <v>80</v>
      </c>
      <c r="B1" s="201"/>
      <c r="C1" s="177" t="s">
        <v>81</v>
      </c>
      <c r="D1" s="177" t="s">
        <v>82</v>
      </c>
      <c r="E1" s="177" t="s">
        <v>83</v>
      </c>
      <c r="F1" s="177" t="s">
        <v>84</v>
      </c>
      <c r="G1" s="177" t="s">
        <v>85</v>
      </c>
      <c r="H1" s="177" t="s">
        <v>86</v>
      </c>
      <c r="I1" s="37" t="s">
        <v>87</v>
      </c>
      <c r="J1" s="130" t="s">
        <v>88</v>
      </c>
      <c r="K1" s="202" t="s">
        <v>56</v>
      </c>
      <c r="L1" s="202"/>
      <c r="M1" s="202"/>
      <c r="N1" s="202"/>
      <c r="O1" s="202"/>
      <c r="P1" s="202"/>
      <c r="Q1" s="202"/>
      <c r="R1" s="202"/>
      <c r="S1" s="135"/>
      <c r="T1" s="203" t="s">
        <v>79</v>
      </c>
      <c r="U1" s="204"/>
      <c r="V1" s="45"/>
      <c r="W1" s="1"/>
    </row>
    <row r="2" spans="1:23" s="136" customFormat="1" ht="19.5" customHeight="1" thickBot="1">
      <c r="A2" s="2" t="s">
        <v>47</v>
      </c>
      <c r="B2" s="3" t="s">
        <v>26</v>
      </c>
      <c r="C2" s="133" t="s">
        <v>95</v>
      </c>
      <c r="D2" s="179" t="s">
        <v>94</v>
      </c>
      <c r="E2" s="179" t="s">
        <v>94</v>
      </c>
      <c r="F2" s="179" t="s">
        <v>96</v>
      </c>
      <c r="G2" s="179" t="s">
        <v>94</v>
      </c>
      <c r="H2" s="179" t="s">
        <v>94</v>
      </c>
      <c r="I2" s="137" t="s">
        <v>123</v>
      </c>
      <c r="J2" s="180" t="s">
        <v>120</v>
      </c>
      <c r="K2" s="118" t="s">
        <v>58</v>
      </c>
      <c r="L2" s="118" t="s">
        <v>59</v>
      </c>
      <c r="M2" s="118" t="s">
        <v>60</v>
      </c>
      <c r="N2" s="118" t="s">
        <v>61</v>
      </c>
      <c r="O2" s="118" t="s">
        <v>64</v>
      </c>
      <c r="P2" s="118" t="s">
        <v>65</v>
      </c>
      <c r="Q2" s="118" t="s">
        <v>89</v>
      </c>
      <c r="R2" s="118" t="s">
        <v>90</v>
      </c>
      <c r="S2" s="118"/>
      <c r="T2" s="178" t="s">
        <v>62</v>
      </c>
      <c r="U2" s="6" t="s">
        <v>57</v>
      </c>
      <c r="V2" s="118"/>
      <c r="W2" s="7"/>
    </row>
    <row r="3" spans="1:23">
      <c r="A3" s="138">
        <v>1</v>
      </c>
      <c r="B3" s="139" t="s">
        <v>27</v>
      </c>
      <c r="C3" s="124">
        <v>16.358839050131927</v>
      </c>
      <c r="D3" s="124">
        <v>97.230130342547127</v>
      </c>
      <c r="E3" s="124">
        <v>88.196675707931945</v>
      </c>
      <c r="F3" s="129">
        <v>74.506731946144427</v>
      </c>
      <c r="G3" s="129">
        <v>92.2</v>
      </c>
      <c r="H3" s="129">
        <v>97.2</v>
      </c>
      <c r="I3" s="124">
        <v>76.392352452202829</v>
      </c>
      <c r="J3" s="182">
        <v>3.0897758917915397</v>
      </c>
      <c r="K3" s="140">
        <v>10</v>
      </c>
      <c r="L3" s="140">
        <v>20</v>
      </c>
      <c r="M3" s="140">
        <v>20</v>
      </c>
      <c r="N3" s="140">
        <v>10</v>
      </c>
      <c r="O3" s="140">
        <v>10</v>
      </c>
      <c r="P3" s="140">
        <v>10</v>
      </c>
      <c r="Q3" s="140">
        <v>10</v>
      </c>
      <c r="R3" s="140">
        <v>10</v>
      </c>
      <c r="S3" s="141">
        <f t="shared" ref="S3:S30" si="0">SUM(K3:R3)</f>
        <v>100</v>
      </c>
      <c r="T3" s="10">
        <f t="shared" ref="T3:T30" si="1">((C3*K3)+(D3*L3)+(E3*M3)+(F3*N3)+(G3*O3)+(H3*P3)+(I3*Q3)+(J3*R3))/SUM(K3,L3,M3,N3,O3,P3,Q3,R3)</f>
        <v>73.060131144122892</v>
      </c>
      <c r="U3" s="11">
        <f t="shared" ref="U3:U30" si="2">RANK(T3,T$3:T$30)</f>
        <v>11</v>
      </c>
      <c r="V3" s="142"/>
      <c r="W3" s="12"/>
    </row>
    <row r="4" spans="1:23">
      <c r="A4" s="143">
        <v>2</v>
      </c>
      <c r="B4" s="144" t="s">
        <v>17</v>
      </c>
      <c r="C4" s="22">
        <v>0.759493670886076</v>
      </c>
      <c r="D4" s="22">
        <v>76.794113291776895</v>
      </c>
      <c r="E4" s="22">
        <v>71.534155226861742</v>
      </c>
      <c r="F4" s="129">
        <v>73.753943217665622</v>
      </c>
      <c r="G4" s="129">
        <v>77.900000000000006</v>
      </c>
      <c r="H4" s="129">
        <v>41.9</v>
      </c>
      <c r="I4" s="22">
        <v>53.020134228187921</v>
      </c>
      <c r="J4" s="183"/>
      <c r="K4" s="140">
        <v>10</v>
      </c>
      <c r="L4" s="140">
        <v>20</v>
      </c>
      <c r="M4" s="140">
        <v>20</v>
      </c>
      <c r="N4" s="140">
        <v>10</v>
      </c>
      <c r="O4" s="140">
        <v>10</v>
      </c>
      <c r="P4" s="140">
        <v>10</v>
      </c>
      <c r="Q4" s="140">
        <v>10</v>
      </c>
      <c r="R4" s="145">
        <v>0</v>
      </c>
      <c r="S4" s="141">
        <f t="shared" si="0"/>
        <v>90</v>
      </c>
      <c r="T4" s="10">
        <f t="shared" si="1"/>
        <v>60.443345350446322</v>
      </c>
      <c r="U4" s="15">
        <f t="shared" si="2"/>
        <v>27</v>
      </c>
      <c r="V4" s="142"/>
      <c r="W4" s="12"/>
    </row>
    <row r="5" spans="1:23">
      <c r="A5" s="143">
        <v>3</v>
      </c>
      <c r="B5" s="144" t="s">
        <v>18</v>
      </c>
      <c r="C5" s="22">
        <v>4.9315068493150687</v>
      </c>
      <c r="D5" s="22">
        <v>92.970474929624871</v>
      </c>
      <c r="E5" s="22">
        <v>86.098107977077461</v>
      </c>
      <c r="F5" s="129">
        <v>81.503677472078451</v>
      </c>
      <c r="G5" s="129">
        <v>98.7</v>
      </c>
      <c r="H5" s="129">
        <v>95.7</v>
      </c>
      <c r="I5" s="22">
        <v>66.499686912961806</v>
      </c>
      <c r="J5" s="182">
        <v>1.8012447961749314</v>
      </c>
      <c r="K5" s="140">
        <v>10</v>
      </c>
      <c r="L5" s="140">
        <v>20</v>
      </c>
      <c r="M5" s="140">
        <v>20</v>
      </c>
      <c r="N5" s="140">
        <v>10</v>
      </c>
      <c r="O5" s="140">
        <v>10</v>
      </c>
      <c r="P5" s="140">
        <v>10</v>
      </c>
      <c r="Q5" s="140">
        <v>10</v>
      </c>
      <c r="R5" s="140">
        <v>10</v>
      </c>
      <c r="S5" s="141">
        <f t="shared" si="0"/>
        <v>100</v>
      </c>
      <c r="T5" s="10">
        <f t="shared" si="1"/>
        <v>70.727328184393485</v>
      </c>
      <c r="U5" s="15">
        <f t="shared" si="2"/>
        <v>13</v>
      </c>
      <c r="V5" s="142"/>
      <c r="W5" s="12"/>
    </row>
    <row r="6" spans="1:23">
      <c r="A6" s="143">
        <v>4</v>
      </c>
      <c r="B6" s="144" t="s">
        <v>19</v>
      </c>
      <c r="C6" s="22">
        <v>25.188916876574307</v>
      </c>
      <c r="D6" s="22">
        <v>95.091750592354558</v>
      </c>
      <c r="E6" s="22">
        <v>99.170185039171145</v>
      </c>
      <c r="F6" s="129">
        <v>71.499334614815908</v>
      </c>
      <c r="G6" s="129">
        <v>94.5</v>
      </c>
      <c r="H6" s="129">
        <v>99.1</v>
      </c>
      <c r="I6" s="22">
        <v>84.375</v>
      </c>
      <c r="J6" s="182">
        <v>23.847503589089168</v>
      </c>
      <c r="K6" s="140">
        <v>10</v>
      </c>
      <c r="L6" s="140">
        <v>20</v>
      </c>
      <c r="M6" s="140">
        <v>20</v>
      </c>
      <c r="N6" s="140">
        <v>10</v>
      </c>
      <c r="O6" s="140">
        <v>10</v>
      </c>
      <c r="P6" s="140">
        <v>10</v>
      </c>
      <c r="Q6" s="140">
        <v>10</v>
      </c>
      <c r="R6" s="140">
        <v>10</v>
      </c>
      <c r="S6" s="141">
        <f t="shared" si="0"/>
        <v>100</v>
      </c>
      <c r="T6" s="10">
        <f t="shared" si="1"/>
        <v>78.703462634353073</v>
      </c>
      <c r="U6" s="15">
        <f t="shared" si="2"/>
        <v>1</v>
      </c>
      <c r="V6" s="142"/>
      <c r="W6" s="12"/>
    </row>
    <row r="7" spans="1:23">
      <c r="A7" s="143">
        <v>5</v>
      </c>
      <c r="B7" s="144" t="s">
        <v>16</v>
      </c>
      <c r="C7" s="22">
        <v>12.31647634584013</v>
      </c>
      <c r="D7" s="22">
        <v>91.24330344294745</v>
      </c>
      <c r="E7" s="22">
        <v>96.024174256067411</v>
      </c>
      <c r="F7" s="129">
        <v>88.530761693569175</v>
      </c>
      <c r="G7" s="129">
        <v>93</v>
      </c>
      <c r="H7" s="129">
        <v>97.9</v>
      </c>
      <c r="I7" s="124">
        <v>73.321554770318016</v>
      </c>
      <c r="J7" s="182">
        <v>2.0418326693227096</v>
      </c>
      <c r="K7" s="140">
        <v>10</v>
      </c>
      <c r="L7" s="140">
        <v>20</v>
      </c>
      <c r="M7" s="140">
        <v>20</v>
      </c>
      <c r="N7" s="140">
        <v>10</v>
      </c>
      <c r="O7" s="140">
        <v>10</v>
      </c>
      <c r="P7" s="140">
        <v>10</v>
      </c>
      <c r="Q7" s="140">
        <v>10</v>
      </c>
      <c r="R7" s="140">
        <v>10</v>
      </c>
      <c r="S7" s="141">
        <f t="shared" si="0"/>
        <v>100</v>
      </c>
      <c r="T7" s="10">
        <f t="shared" si="1"/>
        <v>74.164558087707974</v>
      </c>
      <c r="U7" s="15">
        <f t="shared" si="2"/>
        <v>9</v>
      </c>
      <c r="V7" s="142"/>
      <c r="W7" s="12"/>
    </row>
    <row r="8" spans="1:23">
      <c r="A8" s="143">
        <v>6</v>
      </c>
      <c r="B8" s="144" t="s">
        <v>20</v>
      </c>
      <c r="C8" s="22">
        <v>19.841269841269842</v>
      </c>
      <c r="D8" s="22">
        <v>89.053204147543781</v>
      </c>
      <c r="E8" s="22">
        <v>83.726944910112493</v>
      </c>
      <c r="F8" s="129">
        <v>73.25487667257778</v>
      </c>
      <c r="G8" s="129">
        <v>96.3</v>
      </c>
      <c r="H8" s="129">
        <v>93.4</v>
      </c>
      <c r="I8" s="22">
        <v>65.869744435284417</v>
      </c>
      <c r="J8" s="182">
        <v>3.3665407076605982</v>
      </c>
      <c r="K8" s="140">
        <v>10</v>
      </c>
      <c r="L8" s="140">
        <v>20</v>
      </c>
      <c r="M8" s="140">
        <v>20</v>
      </c>
      <c r="N8" s="140">
        <v>10</v>
      </c>
      <c r="O8" s="140">
        <v>10</v>
      </c>
      <c r="P8" s="140">
        <v>10</v>
      </c>
      <c r="Q8" s="140">
        <v>10</v>
      </c>
      <c r="R8" s="140">
        <v>10</v>
      </c>
      <c r="S8" s="141">
        <f t="shared" si="0"/>
        <v>100</v>
      </c>
      <c r="T8" s="10">
        <f t="shared" si="1"/>
        <v>69.759272977210514</v>
      </c>
      <c r="U8" s="15">
        <f t="shared" si="2"/>
        <v>15</v>
      </c>
      <c r="V8" s="142"/>
      <c r="W8" s="12"/>
    </row>
    <row r="9" spans="1:23">
      <c r="A9" s="143">
        <v>7</v>
      </c>
      <c r="B9" s="144" t="s">
        <v>21</v>
      </c>
      <c r="C9" s="22">
        <v>25.382262996941897</v>
      </c>
      <c r="D9" s="22">
        <v>95.148273089675612</v>
      </c>
      <c r="E9" s="22">
        <v>88.00581070029699</v>
      </c>
      <c r="F9" s="129">
        <v>84.797861677246914</v>
      </c>
      <c r="G9" s="129">
        <v>94</v>
      </c>
      <c r="H9" s="129">
        <v>98.5</v>
      </c>
      <c r="I9" s="22">
        <v>72.467902995720394</v>
      </c>
      <c r="J9" s="182">
        <v>2.7269081673573048</v>
      </c>
      <c r="K9" s="140">
        <v>10</v>
      </c>
      <c r="L9" s="140">
        <v>20</v>
      </c>
      <c r="M9" s="140">
        <v>20</v>
      </c>
      <c r="N9" s="140">
        <v>10</v>
      </c>
      <c r="O9" s="140">
        <v>10</v>
      </c>
      <c r="P9" s="140">
        <v>10</v>
      </c>
      <c r="Q9" s="140">
        <v>10</v>
      </c>
      <c r="R9" s="140">
        <v>10</v>
      </c>
      <c r="S9" s="141">
        <f t="shared" si="0"/>
        <v>100</v>
      </c>
      <c r="T9" s="10">
        <f t="shared" si="1"/>
        <v>74.418310341721181</v>
      </c>
      <c r="U9" s="15">
        <f t="shared" si="2"/>
        <v>8</v>
      </c>
      <c r="V9" s="142"/>
      <c r="W9" s="12"/>
    </row>
    <row r="10" spans="1:23">
      <c r="A10" s="143">
        <v>8</v>
      </c>
      <c r="B10" s="144" t="s">
        <v>22</v>
      </c>
      <c r="C10" s="22">
        <v>6.6312997347480103</v>
      </c>
      <c r="D10" s="22">
        <v>85.957956426267828</v>
      </c>
      <c r="E10" s="22">
        <v>77.909657225729191</v>
      </c>
      <c r="F10" s="129">
        <v>84.083486019278268</v>
      </c>
      <c r="G10" s="129">
        <v>90.4</v>
      </c>
      <c r="H10" s="129">
        <v>87.6</v>
      </c>
      <c r="I10" s="22">
        <v>46.686899342438039</v>
      </c>
      <c r="J10" s="182">
        <v>0.31106814073731559</v>
      </c>
      <c r="K10" s="140">
        <v>10</v>
      </c>
      <c r="L10" s="140">
        <v>20</v>
      </c>
      <c r="M10" s="140">
        <v>20</v>
      </c>
      <c r="N10" s="140">
        <v>10</v>
      </c>
      <c r="O10" s="140">
        <v>10</v>
      </c>
      <c r="P10" s="140">
        <v>10</v>
      </c>
      <c r="Q10" s="140">
        <v>10</v>
      </c>
      <c r="R10" s="140">
        <v>10</v>
      </c>
      <c r="S10" s="141">
        <f t="shared" si="0"/>
        <v>100</v>
      </c>
      <c r="T10" s="10">
        <f t="shared" si="1"/>
        <v>64.344798054119565</v>
      </c>
      <c r="U10" s="15">
        <f t="shared" si="2"/>
        <v>25</v>
      </c>
      <c r="V10" s="142"/>
      <c r="W10" s="12"/>
    </row>
    <row r="11" spans="1:23">
      <c r="A11" s="143">
        <v>9</v>
      </c>
      <c r="B11" s="144" t="s">
        <v>23</v>
      </c>
      <c r="C11" s="22">
        <v>15.819209039548021</v>
      </c>
      <c r="D11" s="22">
        <v>89.365660447146993</v>
      </c>
      <c r="E11" s="22">
        <v>71.476132309765219</v>
      </c>
      <c r="F11" s="129">
        <v>88.00294078331774</v>
      </c>
      <c r="G11" s="129">
        <v>89</v>
      </c>
      <c r="H11" s="129">
        <v>97.8</v>
      </c>
      <c r="I11" s="124">
        <v>73.575557390586297</v>
      </c>
      <c r="J11" s="182">
        <v>4.7475756818749577</v>
      </c>
      <c r="K11" s="140">
        <v>10</v>
      </c>
      <c r="L11" s="140">
        <v>20</v>
      </c>
      <c r="M11" s="140">
        <v>20</v>
      </c>
      <c r="N11" s="140">
        <v>10</v>
      </c>
      <c r="O11" s="140">
        <v>10</v>
      </c>
      <c r="P11" s="140">
        <v>10</v>
      </c>
      <c r="Q11" s="140">
        <v>10</v>
      </c>
      <c r="R11" s="140">
        <v>10</v>
      </c>
      <c r="S11" s="141">
        <f t="shared" si="0"/>
        <v>100</v>
      </c>
      <c r="T11" s="10">
        <f t="shared" si="1"/>
        <v>69.062886840915141</v>
      </c>
      <c r="U11" s="15">
        <f t="shared" si="2"/>
        <v>16</v>
      </c>
      <c r="V11" s="142"/>
      <c r="W11" s="12"/>
    </row>
    <row r="12" spans="1:23">
      <c r="A12" s="143">
        <v>10</v>
      </c>
      <c r="B12" s="144" t="s">
        <v>24</v>
      </c>
      <c r="C12" s="22">
        <v>22.458628841607567</v>
      </c>
      <c r="D12" s="22">
        <v>91.244419587419884</v>
      </c>
      <c r="E12" s="22">
        <v>94.106302679782686</v>
      </c>
      <c r="F12" s="129">
        <v>97.782106998351566</v>
      </c>
      <c r="G12" s="129">
        <v>96.2</v>
      </c>
      <c r="H12" s="129">
        <v>96.6</v>
      </c>
      <c r="I12" s="22">
        <v>65.924092409240927</v>
      </c>
      <c r="J12" s="182">
        <v>1.5124054746578339</v>
      </c>
      <c r="K12" s="140">
        <v>10</v>
      </c>
      <c r="L12" s="140">
        <v>20</v>
      </c>
      <c r="M12" s="140">
        <v>20</v>
      </c>
      <c r="N12" s="140">
        <v>10</v>
      </c>
      <c r="O12" s="140">
        <v>10</v>
      </c>
      <c r="P12" s="140">
        <v>10</v>
      </c>
      <c r="Q12" s="140">
        <v>10</v>
      </c>
      <c r="R12" s="140">
        <v>10</v>
      </c>
      <c r="S12" s="141">
        <f t="shared" si="0"/>
        <v>100</v>
      </c>
      <c r="T12" s="10">
        <f t="shared" si="1"/>
        <v>75.117867825826295</v>
      </c>
      <c r="U12" s="15">
        <f t="shared" si="2"/>
        <v>5</v>
      </c>
      <c r="V12" s="142"/>
      <c r="W12" s="12"/>
    </row>
    <row r="13" spans="1:23">
      <c r="A13" s="143">
        <v>11</v>
      </c>
      <c r="B13" s="144" t="s">
        <v>54</v>
      </c>
      <c r="C13" s="22">
        <v>7.4468085106382977</v>
      </c>
      <c r="D13" s="22">
        <v>79.864134012629776</v>
      </c>
      <c r="E13" s="22">
        <v>75.129823614974853</v>
      </c>
      <c r="F13" s="129">
        <v>78.238257760442067</v>
      </c>
      <c r="G13" s="129">
        <v>80.8</v>
      </c>
      <c r="H13" s="129">
        <v>84.3</v>
      </c>
      <c r="I13" s="22">
        <v>87.286689419795223</v>
      </c>
      <c r="J13" s="182">
        <v>0.15419407894736842</v>
      </c>
      <c r="K13" s="140">
        <v>10</v>
      </c>
      <c r="L13" s="140">
        <v>20</v>
      </c>
      <c r="M13" s="140">
        <v>20</v>
      </c>
      <c r="N13" s="140">
        <v>10</v>
      </c>
      <c r="O13" s="140">
        <v>10</v>
      </c>
      <c r="P13" s="140">
        <v>10</v>
      </c>
      <c r="Q13" s="140">
        <v>10</v>
      </c>
      <c r="R13" s="140">
        <v>10</v>
      </c>
      <c r="S13" s="141">
        <f t="shared" si="0"/>
        <v>100</v>
      </c>
      <c r="T13" s="10">
        <f t="shared" si="1"/>
        <v>64.821386502503216</v>
      </c>
      <c r="U13" s="15">
        <f t="shared" si="2"/>
        <v>24</v>
      </c>
      <c r="V13" s="142"/>
      <c r="W13" s="12"/>
    </row>
    <row r="14" spans="1:23">
      <c r="A14" s="143">
        <v>12</v>
      </c>
      <c r="B14" s="144" t="s">
        <v>25</v>
      </c>
      <c r="C14" s="22">
        <v>5.3631284916201114</v>
      </c>
      <c r="D14" s="22">
        <v>85.539189539673956</v>
      </c>
      <c r="E14" s="22">
        <v>82.004229146694712</v>
      </c>
      <c r="F14" s="129">
        <v>91.679422029020998</v>
      </c>
      <c r="G14" s="129">
        <v>92.1</v>
      </c>
      <c r="H14" s="129">
        <v>93.7</v>
      </c>
      <c r="I14" s="22">
        <v>65.571776155717757</v>
      </c>
      <c r="J14" s="182">
        <v>1.880583328403242</v>
      </c>
      <c r="K14" s="140">
        <v>10</v>
      </c>
      <c r="L14" s="140">
        <v>20</v>
      </c>
      <c r="M14" s="140">
        <v>20</v>
      </c>
      <c r="N14" s="140">
        <v>10</v>
      </c>
      <c r="O14" s="140">
        <v>10</v>
      </c>
      <c r="P14" s="140">
        <v>10</v>
      </c>
      <c r="Q14" s="140">
        <v>10</v>
      </c>
      <c r="R14" s="140">
        <v>10</v>
      </c>
      <c r="S14" s="141">
        <f t="shared" si="0"/>
        <v>100</v>
      </c>
      <c r="T14" s="10">
        <f t="shared" si="1"/>
        <v>68.538174737749941</v>
      </c>
      <c r="U14" s="15">
        <f t="shared" si="2"/>
        <v>18</v>
      </c>
      <c r="V14" s="142"/>
      <c r="W14" s="12"/>
    </row>
    <row r="15" spans="1:23">
      <c r="A15" s="143">
        <v>13</v>
      </c>
      <c r="B15" s="144" t="s">
        <v>0</v>
      </c>
      <c r="C15" s="22">
        <v>14.14141414141414</v>
      </c>
      <c r="D15" s="22">
        <v>84.798532095649904</v>
      </c>
      <c r="E15" s="22">
        <v>84.947798322195467</v>
      </c>
      <c r="F15" s="129">
        <v>65.398027898027905</v>
      </c>
      <c r="G15" s="129">
        <v>78.2</v>
      </c>
      <c r="H15" s="129">
        <v>92.7</v>
      </c>
      <c r="I15" s="124">
        <v>73.708920187793424</v>
      </c>
      <c r="J15" s="182">
        <v>2.6867627785058978</v>
      </c>
      <c r="K15" s="140">
        <v>10</v>
      </c>
      <c r="L15" s="140">
        <v>20</v>
      </c>
      <c r="M15" s="140">
        <v>20</v>
      </c>
      <c r="N15" s="140">
        <v>10</v>
      </c>
      <c r="O15" s="140">
        <v>10</v>
      </c>
      <c r="P15" s="140">
        <v>10</v>
      </c>
      <c r="Q15" s="140">
        <v>10</v>
      </c>
      <c r="R15" s="140">
        <v>10</v>
      </c>
      <c r="S15" s="141">
        <f t="shared" si="0"/>
        <v>100</v>
      </c>
      <c r="T15" s="10">
        <f t="shared" si="1"/>
        <v>66.63277858414321</v>
      </c>
      <c r="U15" s="15">
        <f t="shared" si="2"/>
        <v>20</v>
      </c>
      <c r="V15" s="142"/>
      <c r="W15" s="12"/>
    </row>
    <row r="16" spans="1:23">
      <c r="A16" s="143">
        <v>14</v>
      </c>
      <c r="B16" s="144" t="s">
        <v>1</v>
      </c>
      <c r="C16" s="22">
        <v>11.898016997167138</v>
      </c>
      <c r="D16" s="22">
        <v>65.54800076786367</v>
      </c>
      <c r="E16" s="22">
        <v>74.034033728767042</v>
      </c>
      <c r="F16" s="129">
        <v>77.592669720949601</v>
      </c>
      <c r="G16" s="129">
        <v>93.9</v>
      </c>
      <c r="H16" s="129">
        <v>72.5</v>
      </c>
      <c r="I16" s="22">
        <v>41.930379746835442</v>
      </c>
      <c r="J16" s="182">
        <v>1.0373892370866653</v>
      </c>
      <c r="K16" s="140">
        <v>10</v>
      </c>
      <c r="L16" s="140">
        <v>20</v>
      </c>
      <c r="M16" s="140">
        <v>20</v>
      </c>
      <c r="N16" s="140">
        <v>10</v>
      </c>
      <c r="O16" s="140">
        <v>10</v>
      </c>
      <c r="P16" s="140">
        <v>10</v>
      </c>
      <c r="Q16" s="140">
        <v>10</v>
      </c>
      <c r="R16" s="140">
        <v>10</v>
      </c>
      <c r="S16" s="141">
        <f t="shared" si="0"/>
        <v>100</v>
      </c>
      <c r="T16" s="10">
        <f t="shared" si="1"/>
        <v>57.802252469530032</v>
      </c>
      <c r="U16" s="15">
        <f t="shared" si="2"/>
        <v>28</v>
      </c>
      <c r="V16" s="142"/>
      <c r="W16" s="12"/>
    </row>
    <row r="17" spans="1:23">
      <c r="A17" s="143">
        <v>15</v>
      </c>
      <c r="B17" s="144" t="s">
        <v>2</v>
      </c>
      <c r="C17" s="22">
        <v>18.5378590078329</v>
      </c>
      <c r="D17" s="22">
        <v>91.780122789412928</v>
      </c>
      <c r="E17" s="22">
        <v>83.55975818874515</v>
      </c>
      <c r="F17" s="129">
        <v>92.935712539721337</v>
      </c>
      <c r="G17" s="129">
        <v>96.3</v>
      </c>
      <c r="H17" s="129">
        <v>76</v>
      </c>
      <c r="I17" s="22">
        <v>43.303204601479045</v>
      </c>
      <c r="J17" s="182">
        <v>0.15419407894736842</v>
      </c>
      <c r="K17" s="140">
        <v>10</v>
      </c>
      <c r="L17" s="140">
        <v>20</v>
      </c>
      <c r="M17" s="140">
        <v>20</v>
      </c>
      <c r="N17" s="140">
        <v>10</v>
      </c>
      <c r="O17" s="140">
        <v>10</v>
      </c>
      <c r="P17" s="140">
        <v>10</v>
      </c>
      <c r="Q17" s="140">
        <v>10</v>
      </c>
      <c r="R17" s="140">
        <v>10</v>
      </c>
      <c r="S17" s="141">
        <f t="shared" si="0"/>
        <v>100</v>
      </c>
      <c r="T17" s="10">
        <f t="shared" si="1"/>
        <v>67.791073218429673</v>
      </c>
      <c r="U17" s="15">
        <f t="shared" si="2"/>
        <v>19</v>
      </c>
      <c r="V17" s="142"/>
      <c r="W17" s="12"/>
    </row>
    <row r="18" spans="1:23">
      <c r="A18" s="143">
        <v>16</v>
      </c>
      <c r="B18" s="144" t="s">
        <v>3</v>
      </c>
      <c r="C18" s="22">
        <v>24.299065420560748</v>
      </c>
      <c r="D18" s="22">
        <v>95.334591516857529</v>
      </c>
      <c r="E18" s="22">
        <v>85.056533958588389</v>
      </c>
      <c r="F18" s="129">
        <v>100</v>
      </c>
      <c r="G18" s="129">
        <v>96.9</v>
      </c>
      <c r="H18" s="129">
        <v>99.9</v>
      </c>
      <c r="I18" s="22">
        <v>62.512980269989612</v>
      </c>
      <c r="J18" s="182">
        <v>4.2842215256008354</v>
      </c>
      <c r="K18" s="140">
        <v>10</v>
      </c>
      <c r="L18" s="140">
        <v>20</v>
      </c>
      <c r="M18" s="140">
        <v>20</v>
      </c>
      <c r="N18" s="140">
        <v>10</v>
      </c>
      <c r="O18" s="140">
        <v>10</v>
      </c>
      <c r="P18" s="140">
        <v>10</v>
      </c>
      <c r="Q18" s="140">
        <v>10</v>
      </c>
      <c r="R18" s="140">
        <v>10</v>
      </c>
      <c r="S18" s="141">
        <f t="shared" si="0"/>
        <v>100</v>
      </c>
      <c r="T18" s="10">
        <f t="shared" si="1"/>
        <v>74.867851816704317</v>
      </c>
      <c r="U18" s="15">
        <f t="shared" si="2"/>
        <v>6</v>
      </c>
      <c r="V18" s="142"/>
      <c r="W18" s="12"/>
    </row>
    <row r="19" spans="1:23">
      <c r="A19" s="143">
        <v>17</v>
      </c>
      <c r="B19" s="144" t="s">
        <v>4</v>
      </c>
      <c r="C19" s="22">
        <v>5.4263565891472867</v>
      </c>
      <c r="D19" s="22">
        <v>88.787659184538569</v>
      </c>
      <c r="E19" s="22">
        <v>79.452413904205386</v>
      </c>
      <c r="F19" s="129">
        <v>100</v>
      </c>
      <c r="G19" s="129">
        <v>98.6</v>
      </c>
      <c r="H19" s="129">
        <v>85.9</v>
      </c>
      <c r="I19" s="124">
        <v>61.641221374045799</v>
      </c>
      <c r="J19" s="182">
        <v>0.25261324041811845</v>
      </c>
      <c r="K19" s="140">
        <v>10</v>
      </c>
      <c r="L19" s="140">
        <v>20</v>
      </c>
      <c r="M19" s="140">
        <v>20</v>
      </c>
      <c r="N19" s="140">
        <v>10</v>
      </c>
      <c r="O19" s="140">
        <v>10</v>
      </c>
      <c r="P19" s="140">
        <v>10</v>
      </c>
      <c r="Q19" s="140">
        <v>10</v>
      </c>
      <c r="R19" s="140">
        <v>10</v>
      </c>
      <c r="S19" s="141">
        <f t="shared" si="0"/>
        <v>100</v>
      </c>
      <c r="T19" s="10">
        <f t="shared" si="1"/>
        <v>68.830033738109918</v>
      </c>
      <c r="U19" s="15">
        <f t="shared" si="2"/>
        <v>17</v>
      </c>
      <c r="V19" s="142"/>
      <c r="W19" s="12"/>
    </row>
    <row r="20" spans="1:23">
      <c r="A20" s="143">
        <v>18</v>
      </c>
      <c r="B20" s="144" t="s">
        <v>5</v>
      </c>
      <c r="C20" s="22">
        <v>16.802168021680217</v>
      </c>
      <c r="D20" s="22">
        <v>91.578817429946923</v>
      </c>
      <c r="E20" s="22">
        <v>79.888581539502297</v>
      </c>
      <c r="F20" s="129">
        <v>81.200824278756087</v>
      </c>
      <c r="G20" s="129">
        <v>90.5</v>
      </c>
      <c r="H20" s="129">
        <v>95</v>
      </c>
      <c r="I20" s="176"/>
      <c r="J20" s="182">
        <v>2.4312896405919662</v>
      </c>
      <c r="K20" s="140">
        <v>10</v>
      </c>
      <c r="L20" s="140">
        <v>20</v>
      </c>
      <c r="M20" s="140">
        <v>20</v>
      </c>
      <c r="N20" s="140">
        <v>10</v>
      </c>
      <c r="O20" s="140">
        <v>10</v>
      </c>
      <c r="P20" s="140">
        <v>10</v>
      </c>
      <c r="Q20" s="145">
        <v>0</v>
      </c>
      <c r="R20" s="140">
        <v>10</v>
      </c>
      <c r="S20" s="141">
        <f t="shared" si="0"/>
        <v>90</v>
      </c>
      <c r="T20" s="10">
        <f t="shared" si="1"/>
        <v>69.874342208880748</v>
      </c>
      <c r="U20" s="15">
        <f t="shared" si="2"/>
        <v>14</v>
      </c>
      <c r="V20" s="142"/>
      <c r="W20" s="12"/>
    </row>
    <row r="21" spans="1:23">
      <c r="A21" s="143">
        <v>19</v>
      </c>
      <c r="B21" s="144" t="s">
        <v>6</v>
      </c>
      <c r="C21" s="22">
        <v>23.280423280423282</v>
      </c>
      <c r="D21" s="22">
        <v>97.561481185539506</v>
      </c>
      <c r="E21" s="22">
        <v>97.534757002533027</v>
      </c>
      <c r="F21" s="129">
        <v>87.074665765722287</v>
      </c>
      <c r="G21" s="129">
        <v>97.9</v>
      </c>
      <c r="H21" s="129">
        <v>99.7</v>
      </c>
      <c r="I21" s="22">
        <v>80.852775543041034</v>
      </c>
      <c r="J21" s="182">
        <v>7.0291590364840122</v>
      </c>
      <c r="K21" s="140">
        <v>10</v>
      </c>
      <c r="L21" s="140">
        <v>20</v>
      </c>
      <c r="M21" s="140">
        <v>20</v>
      </c>
      <c r="N21" s="140">
        <v>10</v>
      </c>
      <c r="O21" s="140">
        <v>10</v>
      </c>
      <c r="P21" s="140">
        <v>10</v>
      </c>
      <c r="Q21" s="140">
        <v>10</v>
      </c>
      <c r="R21" s="140">
        <v>10</v>
      </c>
      <c r="S21" s="141">
        <f t="shared" si="0"/>
        <v>100</v>
      </c>
      <c r="T21" s="10">
        <f t="shared" si="1"/>
        <v>78.602950000181565</v>
      </c>
      <c r="U21" s="15">
        <f t="shared" si="2"/>
        <v>3</v>
      </c>
      <c r="V21" s="142"/>
      <c r="W21" s="12"/>
    </row>
    <row r="22" spans="1:23">
      <c r="A22" s="143">
        <v>20</v>
      </c>
      <c r="B22" s="144" t="s">
        <v>7</v>
      </c>
      <c r="C22" s="22">
        <v>22.222222222222221</v>
      </c>
      <c r="D22" s="22">
        <v>93.135180708189409</v>
      </c>
      <c r="E22" s="22">
        <v>82.820933391304919</v>
      </c>
      <c r="F22" s="129">
        <v>89.844733529164927</v>
      </c>
      <c r="G22" s="129">
        <v>90.2</v>
      </c>
      <c r="H22" s="129">
        <v>98.1</v>
      </c>
      <c r="I22" s="22">
        <v>72.328244274809165</v>
      </c>
      <c r="J22" s="182">
        <v>5.5016367082065125</v>
      </c>
      <c r="K22" s="140">
        <v>10</v>
      </c>
      <c r="L22" s="140">
        <v>20</v>
      </c>
      <c r="M22" s="140">
        <v>20</v>
      </c>
      <c r="N22" s="140">
        <v>10</v>
      </c>
      <c r="O22" s="140">
        <v>10</v>
      </c>
      <c r="P22" s="140">
        <v>10</v>
      </c>
      <c r="Q22" s="140">
        <v>10</v>
      </c>
      <c r="R22" s="140">
        <v>10</v>
      </c>
      <c r="S22" s="141">
        <f t="shared" si="0"/>
        <v>100</v>
      </c>
      <c r="T22" s="10">
        <f t="shared" si="1"/>
        <v>73.010906493339149</v>
      </c>
      <c r="U22" s="15">
        <f t="shared" si="2"/>
        <v>12</v>
      </c>
      <c r="V22" s="142"/>
      <c r="W22" s="12"/>
    </row>
    <row r="23" spans="1:23">
      <c r="A23" s="143">
        <v>21</v>
      </c>
      <c r="B23" s="144" t="s">
        <v>8</v>
      </c>
      <c r="C23" s="22">
        <v>7.0440251572327046</v>
      </c>
      <c r="D23" s="22">
        <v>77.062486642452882</v>
      </c>
      <c r="E23" s="22">
        <v>68.885596135205574</v>
      </c>
      <c r="F23" s="129">
        <v>92.938802958977803</v>
      </c>
      <c r="G23" s="129">
        <v>93.2</v>
      </c>
      <c r="H23" s="129">
        <v>83.5</v>
      </c>
      <c r="I23" s="124">
        <v>82.5</v>
      </c>
      <c r="J23" s="182">
        <v>0.76096053563381194</v>
      </c>
      <c r="K23" s="140">
        <v>10</v>
      </c>
      <c r="L23" s="140">
        <v>20</v>
      </c>
      <c r="M23" s="140">
        <v>20</v>
      </c>
      <c r="N23" s="140">
        <v>10</v>
      </c>
      <c r="O23" s="140">
        <v>10</v>
      </c>
      <c r="P23" s="140">
        <v>10</v>
      </c>
      <c r="Q23" s="140">
        <v>10</v>
      </c>
      <c r="R23" s="140">
        <v>10</v>
      </c>
      <c r="S23" s="141">
        <f t="shared" si="0"/>
        <v>100</v>
      </c>
      <c r="T23" s="10">
        <f t="shared" si="1"/>
        <v>65.183995420716116</v>
      </c>
      <c r="U23" s="15">
        <f t="shared" si="2"/>
        <v>23</v>
      </c>
      <c r="V23" s="142"/>
      <c r="W23" s="12"/>
    </row>
    <row r="24" spans="1:23">
      <c r="A24" s="143">
        <v>22</v>
      </c>
      <c r="B24" s="144" t="s">
        <v>9</v>
      </c>
      <c r="C24" s="22">
        <v>5.9740259740259738</v>
      </c>
      <c r="D24" s="22">
        <v>83.979293669111115</v>
      </c>
      <c r="E24" s="22">
        <v>80.531859322711341</v>
      </c>
      <c r="F24" s="129">
        <v>82.084907757279396</v>
      </c>
      <c r="G24" s="129">
        <v>89.9</v>
      </c>
      <c r="H24" s="129">
        <v>90.4</v>
      </c>
      <c r="I24" s="22">
        <v>66.644823066841411</v>
      </c>
      <c r="J24" s="182">
        <v>0.85170773886727191</v>
      </c>
      <c r="K24" s="140">
        <v>10</v>
      </c>
      <c r="L24" s="140">
        <v>20</v>
      </c>
      <c r="M24" s="140">
        <v>20</v>
      </c>
      <c r="N24" s="140">
        <v>10</v>
      </c>
      <c r="O24" s="140">
        <v>10</v>
      </c>
      <c r="P24" s="140">
        <v>10</v>
      </c>
      <c r="Q24" s="140">
        <v>10</v>
      </c>
      <c r="R24" s="140">
        <v>10</v>
      </c>
      <c r="S24" s="141">
        <f t="shared" si="0"/>
        <v>100</v>
      </c>
      <c r="T24" s="10">
        <f t="shared" si="1"/>
        <v>66.487777052065908</v>
      </c>
      <c r="U24" s="15">
        <f t="shared" si="2"/>
        <v>22</v>
      </c>
      <c r="V24" s="142"/>
      <c r="W24" s="12"/>
    </row>
    <row r="25" spans="1:23">
      <c r="A25" s="143">
        <v>23</v>
      </c>
      <c r="B25" s="144" t="s">
        <v>10</v>
      </c>
      <c r="C25" s="22">
        <v>1.3182674199623352</v>
      </c>
      <c r="D25" s="22">
        <v>68.527249300325749</v>
      </c>
      <c r="E25" s="22">
        <v>75.722378216732338</v>
      </c>
      <c r="F25" s="129">
        <v>96.587030716723561</v>
      </c>
      <c r="G25" s="129">
        <v>90.2</v>
      </c>
      <c r="H25" s="129">
        <v>67.599999999999994</v>
      </c>
      <c r="I25" s="22">
        <v>66.006600660066013</v>
      </c>
      <c r="J25" s="182">
        <v>0.32958768359582374</v>
      </c>
      <c r="K25" s="140">
        <v>10</v>
      </c>
      <c r="L25" s="140">
        <v>20</v>
      </c>
      <c r="M25" s="140">
        <v>20</v>
      </c>
      <c r="N25" s="140">
        <v>10</v>
      </c>
      <c r="O25" s="140">
        <v>10</v>
      </c>
      <c r="P25" s="140">
        <v>10</v>
      </c>
      <c r="Q25" s="140">
        <v>10</v>
      </c>
      <c r="R25" s="140">
        <v>10</v>
      </c>
      <c r="S25" s="141">
        <f t="shared" si="0"/>
        <v>100</v>
      </c>
      <c r="T25" s="10">
        <f t="shared" si="1"/>
        <v>61.0540741514464</v>
      </c>
      <c r="U25" s="15">
        <f t="shared" si="2"/>
        <v>26</v>
      </c>
      <c r="V25" s="142"/>
      <c r="W25" s="12"/>
    </row>
    <row r="26" spans="1:23">
      <c r="A26" s="143">
        <v>24</v>
      </c>
      <c r="B26" s="144" t="s">
        <v>11</v>
      </c>
      <c r="C26" s="22">
        <v>9.7186700767263421</v>
      </c>
      <c r="D26" s="22">
        <v>98.112653390890927</v>
      </c>
      <c r="E26" s="22">
        <v>84.227587998513926</v>
      </c>
      <c r="F26" s="129">
        <v>86.962690927301551</v>
      </c>
      <c r="G26" s="129">
        <v>88.6</v>
      </c>
      <c r="H26" s="129">
        <v>93.7</v>
      </c>
      <c r="I26" s="22">
        <v>91.613588110403398</v>
      </c>
      <c r="J26" s="182">
        <v>5.4896794027228815</v>
      </c>
      <c r="K26" s="140">
        <v>10</v>
      </c>
      <c r="L26" s="140">
        <v>20</v>
      </c>
      <c r="M26" s="140">
        <v>20</v>
      </c>
      <c r="N26" s="140">
        <v>10</v>
      </c>
      <c r="O26" s="140">
        <v>10</v>
      </c>
      <c r="P26" s="140">
        <v>10</v>
      </c>
      <c r="Q26" s="140">
        <v>10</v>
      </c>
      <c r="R26" s="140">
        <v>10</v>
      </c>
      <c r="S26" s="141">
        <f t="shared" si="0"/>
        <v>100</v>
      </c>
      <c r="T26" s="10">
        <f t="shared" si="1"/>
        <v>74.076511129596383</v>
      </c>
      <c r="U26" s="15">
        <f t="shared" si="2"/>
        <v>10</v>
      </c>
      <c r="V26" s="142"/>
      <c r="W26" s="12"/>
    </row>
    <row r="27" spans="1:23">
      <c r="A27" s="143">
        <v>25</v>
      </c>
      <c r="B27" s="144" t="s">
        <v>12</v>
      </c>
      <c r="C27" s="22">
        <v>5.3125</v>
      </c>
      <c r="D27" s="22">
        <v>90.743583753295738</v>
      </c>
      <c r="E27" s="22">
        <v>72.884023882757376</v>
      </c>
      <c r="F27" s="129">
        <v>83.209954323515518</v>
      </c>
      <c r="G27" s="129">
        <v>97.8</v>
      </c>
      <c r="H27" s="129">
        <v>88.9</v>
      </c>
      <c r="I27" s="124">
        <v>62.478031634446396</v>
      </c>
      <c r="J27" s="182">
        <v>0.4834187373102582</v>
      </c>
      <c r="K27" s="140">
        <v>10</v>
      </c>
      <c r="L27" s="140">
        <v>20</v>
      </c>
      <c r="M27" s="140">
        <v>20</v>
      </c>
      <c r="N27" s="140">
        <v>10</v>
      </c>
      <c r="O27" s="140">
        <v>10</v>
      </c>
      <c r="P27" s="140">
        <v>10</v>
      </c>
      <c r="Q27" s="140">
        <v>10</v>
      </c>
      <c r="R27" s="140">
        <v>10</v>
      </c>
      <c r="S27" s="141">
        <f t="shared" si="0"/>
        <v>100</v>
      </c>
      <c r="T27" s="10">
        <f t="shared" si="1"/>
        <v>66.543911996737847</v>
      </c>
      <c r="U27" s="15">
        <f t="shared" si="2"/>
        <v>21</v>
      </c>
      <c r="V27" s="142"/>
      <c r="W27" s="12"/>
    </row>
    <row r="28" spans="1:23">
      <c r="A28" s="143">
        <v>26</v>
      </c>
      <c r="B28" s="144" t="s">
        <v>13</v>
      </c>
      <c r="C28" s="22">
        <v>48.960739030023092</v>
      </c>
      <c r="D28" s="22">
        <v>89.333459691685619</v>
      </c>
      <c r="E28" s="22">
        <v>94.545418823249378</v>
      </c>
      <c r="F28" s="129">
        <v>78.191704489282344</v>
      </c>
      <c r="G28" s="129">
        <v>95.3</v>
      </c>
      <c r="H28" s="129">
        <v>98.3</v>
      </c>
      <c r="I28" s="22">
        <v>86.746143057503502</v>
      </c>
      <c r="J28" s="182">
        <v>11.199687377881986</v>
      </c>
      <c r="K28" s="140">
        <v>10</v>
      </c>
      <c r="L28" s="140">
        <v>20</v>
      </c>
      <c r="M28" s="140">
        <v>20</v>
      </c>
      <c r="N28" s="140">
        <v>10</v>
      </c>
      <c r="O28" s="140">
        <v>10</v>
      </c>
      <c r="P28" s="140">
        <v>10</v>
      </c>
      <c r="Q28" s="140">
        <v>10</v>
      </c>
      <c r="R28" s="140">
        <v>10</v>
      </c>
      <c r="S28" s="141">
        <f t="shared" si="0"/>
        <v>100</v>
      </c>
      <c r="T28" s="10">
        <f t="shared" si="1"/>
        <v>78.645603098456093</v>
      </c>
      <c r="U28" s="15">
        <f t="shared" si="2"/>
        <v>2</v>
      </c>
      <c r="V28" s="142"/>
      <c r="W28" s="12"/>
    </row>
    <row r="29" spans="1:23">
      <c r="A29" s="143">
        <v>27</v>
      </c>
      <c r="B29" s="144" t="s">
        <v>14</v>
      </c>
      <c r="C29" s="22">
        <v>42.679900744416877</v>
      </c>
      <c r="D29" s="22">
        <v>86.49396118287217</v>
      </c>
      <c r="E29" s="22">
        <v>98.986285844647199</v>
      </c>
      <c r="F29" s="129">
        <v>78.637032526513423</v>
      </c>
      <c r="G29" s="129">
        <v>95.9</v>
      </c>
      <c r="H29" s="129">
        <v>99</v>
      </c>
      <c r="I29" s="22">
        <v>81.545454545454547</v>
      </c>
      <c r="J29" s="182">
        <v>14.963019154181683</v>
      </c>
      <c r="K29" s="140">
        <v>10</v>
      </c>
      <c r="L29" s="140">
        <v>20</v>
      </c>
      <c r="M29" s="140">
        <v>20</v>
      </c>
      <c r="N29" s="140">
        <v>10</v>
      </c>
      <c r="O29" s="140">
        <v>10</v>
      </c>
      <c r="P29" s="140">
        <v>10</v>
      </c>
      <c r="Q29" s="140">
        <v>10</v>
      </c>
      <c r="R29" s="140">
        <v>10</v>
      </c>
      <c r="S29" s="141">
        <f t="shared" si="0"/>
        <v>100</v>
      </c>
      <c r="T29" s="10">
        <f t="shared" si="1"/>
        <v>78.368590102560532</v>
      </c>
      <c r="U29" s="15">
        <f t="shared" si="2"/>
        <v>4</v>
      </c>
      <c r="V29" s="142"/>
      <c r="W29" s="12"/>
    </row>
    <row r="30" spans="1:23" s="12" customFormat="1" ht="15" customHeight="1" thickBot="1">
      <c r="A30" s="18">
        <v>28</v>
      </c>
      <c r="B30" s="146" t="s">
        <v>15</v>
      </c>
      <c r="C30" s="125">
        <v>16.915422885572138</v>
      </c>
      <c r="D30" s="125">
        <v>95.695298403221472</v>
      </c>
      <c r="E30" s="125">
        <v>94.556889145063039</v>
      </c>
      <c r="F30" s="149">
        <v>81.31468531468532</v>
      </c>
      <c r="G30" s="149">
        <v>87.9</v>
      </c>
      <c r="H30" s="149">
        <v>98.7</v>
      </c>
      <c r="I30" s="125">
        <v>69.041095890410958</v>
      </c>
      <c r="J30" s="184">
        <v>9.8566675601948948</v>
      </c>
      <c r="K30" s="140">
        <v>10</v>
      </c>
      <c r="L30" s="140">
        <v>20</v>
      </c>
      <c r="M30" s="140">
        <v>20</v>
      </c>
      <c r="N30" s="140">
        <v>10</v>
      </c>
      <c r="O30" s="140">
        <v>10</v>
      </c>
      <c r="P30" s="140">
        <v>10</v>
      </c>
      <c r="Q30" s="140">
        <v>10</v>
      </c>
      <c r="R30" s="140">
        <v>10</v>
      </c>
      <c r="S30" s="141">
        <f t="shared" si="0"/>
        <v>100</v>
      </c>
      <c r="T30" s="185">
        <f t="shared" si="1"/>
        <v>74.423224674743238</v>
      </c>
      <c r="U30" s="20">
        <f t="shared" si="2"/>
        <v>7</v>
      </c>
      <c r="V30" s="142"/>
    </row>
    <row r="31" spans="1:23" s="12" customFormat="1" ht="15" customHeight="1">
      <c r="A31" s="134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</row>
    <row r="32" spans="1:23">
      <c r="A32" s="140"/>
      <c r="B32" s="1" t="s">
        <v>68</v>
      </c>
      <c r="C32" s="1"/>
      <c r="D32" s="1"/>
      <c r="E32" s="1"/>
      <c r="F32" s="1"/>
      <c r="G32" s="1"/>
      <c r="H32" s="1"/>
      <c r="I32" s="1"/>
      <c r="J32" s="1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2"/>
    </row>
    <row r="33" spans="1:23">
      <c r="A33" s="140"/>
      <c r="B33" s="21" t="s">
        <v>28</v>
      </c>
      <c r="C33" s="22">
        <f t="shared" ref="C33:J33" si="3">AVERAGE(C3:C30)</f>
        <v>15.608175614911739</v>
      </c>
      <c r="D33" s="22">
        <f t="shared" si="3"/>
        <v>88.141963627195096</v>
      </c>
      <c r="E33" s="22">
        <f t="shared" si="3"/>
        <v>83.964894578542399</v>
      </c>
      <c r="F33" s="22">
        <f t="shared" si="3"/>
        <v>84.343101558254631</v>
      </c>
      <c r="G33" s="22">
        <f t="shared" si="3"/>
        <v>92.014285714285734</v>
      </c>
      <c r="H33" s="22">
        <f t="shared" si="3"/>
        <v>90.128571428571419</v>
      </c>
      <c r="I33" s="22">
        <f>AVERAGE(I3:I30)</f>
        <v>69.401661239836045</v>
      </c>
      <c r="J33" s="22">
        <f t="shared" si="3"/>
        <v>4.1774676652684049</v>
      </c>
      <c r="K33" s="142"/>
      <c r="L33" s="142"/>
      <c r="M33" s="142"/>
      <c r="N33" s="142"/>
      <c r="O33" s="142"/>
      <c r="P33" s="142"/>
      <c r="Q33" s="142"/>
      <c r="R33" s="142"/>
      <c r="S33" s="142"/>
      <c r="T33" s="22">
        <f>AVERAGE(T3:T30)</f>
        <v>70.191335672739697</v>
      </c>
      <c r="U33" s="142"/>
      <c r="V33" s="142"/>
      <c r="W33" s="12"/>
    </row>
    <row r="34" spans="1:23">
      <c r="A34" s="140"/>
      <c r="B34" s="21" t="s">
        <v>32</v>
      </c>
      <c r="C34" s="22">
        <f t="shared" ref="C34:J34" si="4">STDEV(C3:C30)</f>
        <v>11.411509017191898</v>
      </c>
      <c r="D34" s="22">
        <f t="shared" si="4"/>
        <v>8.2516539522026733</v>
      </c>
      <c r="E34" s="22">
        <f t="shared" si="4"/>
        <v>8.9245765738194365</v>
      </c>
      <c r="F34" s="22">
        <f t="shared" si="4"/>
        <v>8.9039602538245202</v>
      </c>
      <c r="G34" s="22">
        <f t="shared" si="4"/>
        <v>5.596739413577521</v>
      </c>
      <c r="H34" s="22">
        <f t="shared" si="4"/>
        <v>12.731642038429687</v>
      </c>
      <c r="I34" s="22">
        <f>STDEV(I3:I30)</f>
        <v>12.933651078330772</v>
      </c>
      <c r="J34" s="22">
        <f t="shared" si="4"/>
        <v>5.3791670934919402</v>
      </c>
      <c r="K34" s="142"/>
      <c r="L34" s="142"/>
      <c r="M34" s="142"/>
      <c r="N34" s="142"/>
      <c r="O34" s="142"/>
      <c r="P34" s="142"/>
      <c r="Q34" s="142"/>
      <c r="R34" s="142"/>
      <c r="S34" s="142"/>
      <c r="T34" s="22">
        <f>STDEV(T3:T30)</f>
        <v>5.7171091080924219</v>
      </c>
      <c r="U34" s="142"/>
      <c r="V34" s="142"/>
      <c r="W34" s="12"/>
    </row>
    <row r="35" spans="1:23">
      <c r="A35" s="140"/>
      <c r="B35" s="21" t="s">
        <v>29</v>
      </c>
      <c r="C35" s="23">
        <f t="shared" ref="C35:J35" si="5">COUNT(C3:C30)</f>
        <v>28</v>
      </c>
      <c r="D35" s="23">
        <f t="shared" si="5"/>
        <v>28</v>
      </c>
      <c r="E35" s="23">
        <f t="shared" si="5"/>
        <v>28</v>
      </c>
      <c r="F35" s="23">
        <f t="shared" si="5"/>
        <v>28</v>
      </c>
      <c r="G35" s="23">
        <f t="shared" si="5"/>
        <v>28</v>
      </c>
      <c r="H35" s="23">
        <f t="shared" si="5"/>
        <v>28</v>
      </c>
      <c r="I35" s="23">
        <f>COUNT(I3:I30)</f>
        <v>27</v>
      </c>
      <c r="J35" s="23">
        <f t="shared" si="5"/>
        <v>27</v>
      </c>
      <c r="K35" s="142"/>
      <c r="L35" s="142"/>
      <c r="M35" s="142"/>
      <c r="N35" s="142"/>
      <c r="O35" s="142"/>
      <c r="P35" s="142"/>
      <c r="Q35" s="142"/>
      <c r="R35" s="142"/>
      <c r="S35" s="142"/>
      <c r="T35" s="23">
        <f>COUNT(T3:T30)</f>
        <v>28</v>
      </c>
      <c r="U35" s="142"/>
      <c r="V35" s="142"/>
      <c r="W35" s="12"/>
    </row>
    <row r="36" spans="1:23">
      <c r="B36" s="21" t="s">
        <v>30</v>
      </c>
      <c r="C36" s="24">
        <f t="shared" ref="C36:J36" si="6">MIN(C3:C30)</f>
        <v>0.759493670886076</v>
      </c>
      <c r="D36" s="24">
        <f t="shared" si="6"/>
        <v>65.54800076786367</v>
      </c>
      <c r="E36" s="24">
        <f t="shared" si="6"/>
        <v>68.885596135205574</v>
      </c>
      <c r="F36" s="24">
        <f t="shared" si="6"/>
        <v>65.398027898027905</v>
      </c>
      <c r="G36" s="24">
        <f t="shared" si="6"/>
        <v>77.900000000000006</v>
      </c>
      <c r="H36" s="24">
        <f t="shared" si="6"/>
        <v>41.9</v>
      </c>
      <c r="I36" s="24">
        <f>MIN(I3:I30)</f>
        <v>41.930379746835442</v>
      </c>
      <c r="J36" s="24">
        <f t="shared" si="6"/>
        <v>0.15419407894736842</v>
      </c>
      <c r="K36" s="142"/>
      <c r="L36" s="142"/>
      <c r="M36" s="142"/>
      <c r="N36" s="142"/>
      <c r="O36" s="142"/>
      <c r="P36" s="142"/>
      <c r="Q36" s="142"/>
      <c r="R36" s="142"/>
      <c r="S36" s="142"/>
      <c r="T36" s="24">
        <f>MIN(T3:T30)</f>
        <v>57.802252469530032</v>
      </c>
      <c r="U36" s="142"/>
      <c r="V36" s="142"/>
      <c r="W36" s="12"/>
    </row>
    <row r="37" spans="1:23">
      <c r="B37" s="21" t="s">
        <v>31</v>
      </c>
      <c r="C37" s="24">
        <f t="shared" ref="C37:J37" si="7">MAX(C3:C30)</f>
        <v>48.960739030023092</v>
      </c>
      <c r="D37" s="24">
        <f t="shared" si="7"/>
        <v>98.112653390890927</v>
      </c>
      <c r="E37" s="24">
        <f t="shared" si="7"/>
        <v>99.170185039171145</v>
      </c>
      <c r="F37" s="24">
        <f t="shared" si="7"/>
        <v>100</v>
      </c>
      <c r="G37" s="24">
        <f t="shared" si="7"/>
        <v>98.7</v>
      </c>
      <c r="H37" s="24">
        <f t="shared" si="7"/>
        <v>99.9</v>
      </c>
      <c r="I37" s="24">
        <f>MAX(I3:I30)</f>
        <v>91.613588110403398</v>
      </c>
      <c r="J37" s="24">
        <f t="shared" si="7"/>
        <v>23.847503589089168</v>
      </c>
      <c r="K37" s="142"/>
      <c r="L37" s="142"/>
      <c r="M37" s="142"/>
      <c r="N37" s="142"/>
      <c r="O37" s="142"/>
      <c r="P37" s="142"/>
      <c r="Q37" s="142"/>
      <c r="R37" s="142"/>
      <c r="S37" s="142"/>
      <c r="T37" s="24">
        <f>MAX(T3:T30)</f>
        <v>78.703462634353073</v>
      </c>
      <c r="U37" s="142"/>
      <c r="V37" s="142"/>
      <c r="W37" s="12"/>
    </row>
    <row r="38" spans="1:23"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2"/>
    </row>
    <row r="39" spans="1:23">
      <c r="B39" s="48"/>
      <c r="C39" s="48"/>
      <c r="D39" s="48"/>
      <c r="E39" s="48"/>
      <c r="F39" s="48"/>
      <c r="G39" s="70"/>
      <c r="H39" s="70"/>
      <c r="I39" s="70"/>
      <c r="J39" s="70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2"/>
    </row>
    <row r="40" spans="1:23" ht="15.75" thickBot="1">
      <c r="F40" s="58"/>
      <c r="G40" s="58"/>
      <c r="H40" s="58"/>
      <c r="I40" s="65"/>
      <c r="J40" s="58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2"/>
    </row>
    <row r="41" spans="1:23" s="136" customFormat="1" ht="75" customHeight="1" thickBot="1">
      <c r="A41" s="200" t="s">
        <v>91</v>
      </c>
      <c r="B41" s="201"/>
      <c r="C41" s="177" t="s">
        <v>81</v>
      </c>
      <c r="D41" s="177" t="s">
        <v>82</v>
      </c>
      <c r="E41" s="177" t="s">
        <v>83</v>
      </c>
      <c r="F41" s="177" t="s">
        <v>84</v>
      </c>
      <c r="G41" s="177" t="s">
        <v>85</v>
      </c>
      <c r="H41" s="177" t="s">
        <v>92</v>
      </c>
      <c r="I41" s="37" t="s">
        <v>87</v>
      </c>
      <c r="J41" s="130" t="s">
        <v>88</v>
      </c>
      <c r="K41" s="202" t="s">
        <v>56</v>
      </c>
      <c r="L41" s="202"/>
      <c r="M41" s="202"/>
      <c r="N41" s="202"/>
      <c r="O41" s="202"/>
      <c r="P41" s="202"/>
      <c r="Q41" s="202"/>
      <c r="R41" s="202"/>
      <c r="S41" s="135"/>
      <c r="T41" s="203" t="s">
        <v>79</v>
      </c>
      <c r="U41" s="204"/>
      <c r="V41" s="45"/>
      <c r="W41" s="25" t="s">
        <v>70</v>
      </c>
    </row>
    <row r="42" spans="1:23" s="136" customFormat="1" ht="15.75" thickBot="1">
      <c r="A42" s="2" t="s">
        <v>47</v>
      </c>
      <c r="B42" s="3" t="s">
        <v>26</v>
      </c>
      <c r="C42" s="133" t="s">
        <v>95</v>
      </c>
      <c r="D42" s="179" t="s">
        <v>94</v>
      </c>
      <c r="E42" s="179" t="s">
        <v>94</v>
      </c>
      <c r="F42" s="179" t="s">
        <v>96</v>
      </c>
      <c r="G42" s="179" t="s">
        <v>94</v>
      </c>
      <c r="H42" s="179" t="s">
        <v>94</v>
      </c>
      <c r="I42" s="137" t="s">
        <v>123</v>
      </c>
      <c r="J42" s="180" t="s">
        <v>121</v>
      </c>
      <c r="K42" s="118" t="s">
        <v>58</v>
      </c>
      <c r="L42" s="118" t="s">
        <v>59</v>
      </c>
      <c r="M42" s="118" t="s">
        <v>60</v>
      </c>
      <c r="N42" s="118" t="s">
        <v>61</v>
      </c>
      <c r="O42" s="118" t="s">
        <v>64</v>
      </c>
      <c r="P42" s="118" t="s">
        <v>65</v>
      </c>
      <c r="Q42" s="118" t="s">
        <v>89</v>
      </c>
      <c r="R42" s="118" t="s">
        <v>90</v>
      </c>
      <c r="S42" s="118"/>
      <c r="T42" s="178" t="s">
        <v>62</v>
      </c>
      <c r="U42" s="6" t="s">
        <v>57</v>
      </c>
      <c r="V42" s="118"/>
      <c r="W42" s="26" t="s">
        <v>75</v>
      </c>
    </row>
    <row r="43" spans="1:23">
      <c r="A43" s="138">
        <v>1</v>
      </c>
      <c r="B43" s="139" t="s">
        <v>27</v>
      </c>
      <c r="C43" s="124">
        <v>21.301775147928993</v>
      </c>
      <c r="D43" s="124">
        <v>97.277382632182636</v>
      </c>
      <c r="E43" s="124">
        <v>88.576412975580325</v>
      </c>
      <c r="F43" s="129">
        <v>77.495164410058024</v>
      </c>
      <c r="G43" s="129">
        <v>91.8</v>
      </c>
      <c r="H43" s="129">
        <v>97.1</v>
      </c>
      <c r="I43" s="124">
        <v>86.401326699834158</v>
      </c>
      <c r="J43" s="182">
        <v>2.937956204379562</v>
      </c>
      <c r="K43" s="140">
        <v>10</v>
      </c>
      <c r="L43" s="140">
        <v>20</v>
      </c>
      <c r="M43" s="140">
        <v>20</v>
      </c>
      <c r="N43" s="140">
        <v>10</v>
      </c>
      <c r="O43" s="140">
        <v>10</v>
      </c>
      <c r="P43" s="140">
        <v>10</v>
      </c>
      <c r="Q43" s="140">
        <v>10</v>
      </c>
      <c r="R43" s="140">
        <v>10</v>
      </c>
      <c r="S43" s="141">
        <f t="shared" ref="S43:S70" si="8">SUM(K43:R43)</f>
        <v>100</v>
      </c>
      <c r="T43" s="10">
        <f t="shared" ref="T43:T70" si="9">((C43*K43)+(D43*L43)+(E43*M43)+(F43*N43)+(G43*O43)+(H43*P43)+(I43*Q43)+(J43*R43))/SUM(K43,L43,M43,N43,O43,P43,Q43,R43)</f>
        <v>74.874381367772671</v>
      </c>
      <c r="U43" s="11">
        <f t="shared" ref="U43:U70" si="10">RANK(T43,T$43:T$70)</f>
        <v>11</v>
      </c>
      <c r="V43" s="142"/>
      <c r="W43" s="27">
        <f>T83-T43</f>
        <v>-3.2993307550863022</v>
      </c>
    </row>
    <row r="44" spans="1:23">
      <c r="A44" s="143">
        <v>2</v>
      </c>
      <c r="B44" s="144" t="s">
        <v>17</v>
      </c>
      <c r="C44" s="22">
        <v>0.56497175141242939</v>
      </c>
      <c r="D44" s="22">
        <v>78.40162818710354</v>
      </c>
      <c r="E44" s="22">
        <v>73.620253844158739</v>
      </c>
      <c r="F44" s="129">
        <v>79.81161695447409</v>
      </c>
      <c r="G44" s="129">
        <v>85.1</v>
      </c>
      <c r="H44" s="129">
        <v>46.2</v>
      </c>
      <c r="I44" s="22">
        <v>66.412213740458014</v>
      </c>
      <c r="J44" s="183"/>
      <c r="K44" s="140">
        <v>10</v>
      </c>
      <c r="L44" s="140">
        <v>20</v>
      </c>
      <c r="M44" s="140">
        <v>20</v>
      </c>
      <c r="N44" s="140">
        <v>10</v>
      </c>
      <c r="O44" s="140">
        <v>10</v>
      </c>
      <c r="P44" s="140">
        <v>10</v>
      </c>
      <c r="Q44" s="140">
        <v>10</v>
      </c>
      <c r="R44" s="145">
        <v>0</v>
      </c>
      <c r="S44" s="141">
        <f t="shared" si="8"/>
        <v>90</v>
      </c>
      <c r="T44" s="10">
        <f t="shared" si="9"/>
        <v>64.681396278763231</v>
      </c>
      <c r="U44" s="15">
        <f t="shared" si="10"/>
        <v>26</v>
      </c>
      <c r="V44" s="142"/>
      <c r="W44" s="27">
        <f t="shared" ref="W44:W70" si="11">T84-T44</f>
        <v>-7.2539201739969741</v>
      </c>
    </row>
    <row r="45" spans="1:23">
      <c r="A45" s="143">
        <v>3</v>
      </c>
      <c r="B45" s="144" t="s">
        <v>18</v>
      </c>
      <c r="C45" s="22">
        <v>3.7735849056603774</v>
      </c>
      <c r="D45" s="22">
        <v>92.077874824151181</v>
      </c>
      <c r="E45" s="22">
        <v>87.070724466618273</v>
      </c>
      <c r="F45" s="129">
        <v>82.507015902712808</v>
      </c>
      <c r="G45" s="129">
        <v>99.3</v>
      </c>
      <c r="H45" s="129">
        <v>96.3</v>
      </c>
      <c r="I45" s="22">
        <v>77.053824362606235</v>
      </c>
      <c r="J45" s="182">
        <v>1.8894958359451959</v>
      </c>
      <c r="K45" s="140">
        <v>10</v>
      </c>
      <c r="L45" s="140">
        <v>20</v>
      </c>
      <c r="M45" s="140">
        <v>20</v>
      </c>
      <c r="N45" s="140">
        <v>10</v>
      </c>
      <c r="O45" s="140">
        <v>10</v>
      </c>
      <c r="P45" s="140">
        <v>10</v>
      </c>
      <c r="Q45" s="140">
        <v>10</v>
      </c>
      <c r="R45" s="140">
        <v>10</v>
      </c>
      <c r="S45" s="141">
        <f t="shared" si="8"/>
        <v>100</v>
      </c>
      <c r="T45" s="10">
        <f t="shared" si="9"/>
        <v>71.912111958846353</v>
      </c>
      <c r="U45" s="15">
        <f t="shared" si="10"/>
        <v>13</v>
      </c>
      <c r="V45" s="142"/>
      <c r="W45" s="27">
        <f t="shared" si="11"/>
        <v>-2.197246144258898</v>
      </c>
    </row>
    <row r="46" spans="1:23">
      <c r="A46" s="143">
        <v>4</v>
      </c>
      <c r="B46" s="144" t="s">
        <v>19</v>
      </c>
      <c r="C46" s="22">
        <v>25</v>
      </c>
      <c r="D46" s="22">
        <v>94.140270713982304</v>
      </c>
      <c r="E46" s="22">
        <v>98.925867449059496</v>
      </c>
      <c r="F46" s="129">
        <v>74.15495283884465</v>
      </c>
      <c r="G46" s="129">
        <v>95</v>
      </c>
      <c r="H46" s="129">
        <v>98.6</v>
      </c>
      <c r="I46" s="22">
        <v>94.676806083650192</v>
      </c>
      <c r="J46" s="182">
        <v>15.871470301850046</v>
      </c>
      <c r="K46" s="140">
        <v>10</v>
      </c>
      <c r="L46" s="140">
        <v>20</v>
      </c>
      <c r="M46" s="140">
        <v>20</v>
      </c>
      <c r="N46" s="140">
        <v>10</v>
      </c>
      <c r="O46" s="140">
        <v>10</v>
      </c>
      <c r="P46" s="140">
        <v>10</v>
      </c>
      <c r="Q46" s="140">
        <v>10</v>
      </c>
      <c r="R46" s="140">
        <v>10</v>
      </c>
      <c r="S46" s="141">
        <f t="shared" si="8"/>
        <v>100</v>
      </c>
      <c r="T46" s="10">
        <f t="shared" si="9"/>
        <v>78.943550555042847</v>
      </c>
      <c r="U46" s="15">
        <f t="shared" si="10"/>
        <v>4</v>
      </c>
      <c r="V46" s="142"/>
      <c r="W46" s="27">
        <f t="shared" si="11"/>
        <v>-0.25710348845250053</v>
      </c>
    </row>
    <row r="47" spans="1:23">
      <c r="A47" s="143">
        <v>5</v>
      </c>
      <c r="B47" s="144" t="s">
        <v>16</v>
      </c>
      <c r="C47" s="22">
        <v>14.209591474245114</v>
      </c>
      <c r="D47" s="22">
        <v>91.693501508996903</v>
      </c>
      <c r="E47" s="22">
        <v>97.034015915939193</v>
      </c>
      <c r="F47" s="129">
        <v>89.839029096633311</v>
      </c>
      <c r="G47" s="129">
        <v>93.5</v>
      </c>
      <c r="H47" s="129">
        <v>98.4</v>
      </c>
      <c r="I47" s="124">
        <v>84.555984555984551</v>
      </c>
      <c r="J47" s="182">
        <v>1.9232015904228885</v>
      </c>
      <c r="K47" s="140">
        <v>10</v>
      </c>
      <c r="L47" s="140">
        <v>20</v>
      </c>
      <c r="M47" s="140">
        <v>20</v>
      </c>
      <c r="N47" s="140">
        <v>10</v>
      </c>
      <c r="O47" s="140">
        <v>10</v>
      </c>
      <c r="P47" s="140">
        <v>10</v>
      </c>
      <c r="Q47" s="140">
        <v>10</v>
      </c>
      <c r="R47" s="140">
        <v>10</v>
      </c>
      <c r="S47" s="141">
        <f t="shared" si="8"/>
        <v>100</v>
      </c>
      <c r="T47" s="10">
        <f t="shared" si="9"/>
        <v>75.988284156715807</v>
      </c>
      <c r="U47" s="15">
        <f t="shared" si="10"/>
        <v>8</v>
      </c>
      <c r="V47" s="142"/>
      <c r="W47" s="27">
        <f t="shared" si="11"/>
        <v>-3.3692256085195993</v>
      </c>
    </row>
    <row r="48" spans="1:23">
      <c r="A48" s="143">
        <v>6</v>
      </c>
      <c r="B48" s="144" t="s">
        <v>20</v>
      </c>
      <c r="C48" s="22">
        <v>17.931034482758619</v>
      </c>
      <c r="D48" s="22">
        <v>87.81121225371335</v>
      </c>
      <c r="E48" s="22">
        <v>83.730677273206467</v>
      </c>
      <c r="F48" s="129">
        <v>78.98539091346926</v>
      </c>
      <c r="G48" s="129">
        <v>98.2</v>
      </c>
      <c r="H48" s="129">
        <v>96.3</v>
      </c>
      <c r="I48" s="22">
        <v>77.161862527716181</v>
      </c>
      <c r="J48" s="182">
        <v>1.8379281537176277</v>
      </c>
      <c r="K48" s="140">
        <v>10</v>
      </c>
      <c r="L48" s="140">
        <v>20</v>
      </c>
      <c r="M48" s="140">
        <v>20</v>
      </c>
      <c r="N48" s="140">
        <v>10</v>
      </c>
      <c r="O48" s="140">
        <v>10</v>
      </c>
      <c r="P48" s="140">
        <v>10</v>
      </c>
      <c r="Q48" s="140">
        <v>10</v>
      </c>
      <c r="R48" s="140">
        <v>10</v>
      </c>
      <c r="S48" s="141">
        <f t="shared" si="8"/>
        <v>100</v>
      </c>
      <c r="T48" s="10">
        <f t="shared" si="9"/>
        <v>71.349999513150138</v>
      </c>
      <c r="U48" s="15">
        <f t="shared" si="10"/>
        <v>14</v>
      </c>
      <c r="V48" s="142"/>
      <c r="W48" s="27">
        <f t="shared" si="11"/>
        <v>-2.5772484845092265</v>
      </c>
    </row>
    <row r="49" spans="1:23">
      <c r="A49" s="143">
        <v>7</v>
      </c>
      <c r="B49" s="144" t="s">
        <v>21</v>
      </c>
      <c r="C49" s="22">
        <v>21.518987341772153</v>
      </c>
      <c r="D49" s="22">
        <v>95.671929827923563</v>
      </c>
      <c r="E49" s="22">
        <v>91.338503718635124</v>
      </c>
      <c r="F49" s="129">
        <v>87.788452481868703</v>
      </c>
      <c r="G49" s="129">
        <v>93.4</v>
      </c>
      <c r="H49" s="129">
        <v>98.7</v>
      </c>
      <c r="I49" s="22">
        <v>83.584337349397586</v>
      </c>
      <c r="J49" s="182">
        <v>1.881720430107527</v>
      </c>
      <c r="K49" s="140">
        <v>10</v>
      </c>
      <c r="L49" s="140">
        <v>20</v>
      </c>
      <c r="M49" s="140">
        <v>20</v>
      </c>
      <c r="N49" s="140">
        <v>10</v>
      </c>
      <c r="O49" s="140">
        <v>10</v>
      </c>
      <c r="P49" s="140">
        <v>10</v>
      </c>
      <c r="Q49" s="140">
        <v>10</v>
      </c>
      <c r="R49" s="140">
        <v>10</v>
      </c>
      <c r="S49" s="141">
        <f t="shared" si="8"/>
        <v>100</v>
      </c>
      <c r="T49" s="10">
        <f t="shared" si="9"/>
        <v>76.089436469626335</v>
      </c>
      <c r="U49" s="15">
        <f t="shared" si="10"/>
        <v>7</v>
      </c>
      <c r="V49" s="142"/>
      <c r="W49" s="27">
        <f t="shared" si="11"/>
        <v>-2.8328279924075019</v>
      </c>
    </row>
    <row r="50" spans="1:23">
      <c r="A50" s="143">
        <v>8</v>
      </c>
      <c r="B50" s="144" t="s">
        <v>22</v>
      </c>
      <c r="C50" s="22">
        <v>8.4745762711864412</v>
      </c>
      <c r="D50" s="22">
        <v>87.502392923615417</v>
      </c>
      <c r="E50" s="22">
        <v>75.42718902613484</v>
      </c>
      <c r="F50" s="129">
        <v>88.298294327647767</v>
      </c>
      <c r="G50" s="129">
        <v>92.6</v>
      </c>
      <c r="H50" s="129">
        <v>90.2</v>
      </c>
      <c r="I50" s="22">
        <v>55.469613259668506</v>
      </c>
      <c r="J50" s="182">
        <v>0.3360155628260677</v>
      </c>
      <c r="K50" s="140">
        <v>10</v>
      </c>
      <c r="L50" s="140">
        <v>20</v>
      </c>
      <c r="M50" s="140">
        <v>20</v>
      </c>
      <c r="N50" s="140">
        <v>10</v>
      </c>
      <c r="O50" s="140">
        <v>10</v>
      </c>
      <c r="P50" s="140">
        <v>10</v>
      </c>
      <c r="Q50" s="140">
        <v>10</v>
      </c>
      <c r="R50" s="140">
        <v>10</v>
      </c>
      <c r="S50" s="141">
        <f t="shared" si="8"/>
        <v>100</v>
      </c>
      <c r="T50" s="10">
        <f t="shared" si="9"/>
        <v>66.123766332082937</v>
      </c>
      <c r="U50" s="15">
        <f t="shared" si="10"/>
        <v>25</v>
      </c>
      <c r="V50" s="142"/>
      <c r="W50" s="27">
        <f t="shared" si="11"/>
        <v>-3.0950620110676894</v>
      </c>
    </row>
    <row r="51" spans="1:23">
      <c r="A51" s="143">
        <v>9</v>
      </c>
      <c r="B51" s="144" t="s">
        <v>23</v>
      </c>
      <c r="C51" s="22">
        <v>16.182572614107883</v>
      </c>
      <c r="D51" s="22">
        <v>88.551767563650259</v>
      </c>
      <c r="E51" s="22">
        <v>69.948413561808664</v>
      </c>
      <c r="F51" s="129">
        <v>90.182542316627945</v>
      </c>
      <c r="G51" s="129">
        <v>89.2</v>
      </c>
      <c r="H51" s="129">
        <v>98.3</v>
      </c>
      <c r="I51" s="124">
        <v>78.308823529411768</v>
      </c>
      <c r="J51" s="182">
        <v>3.3833241935099303</v>
      </c>
      <c r="K51" s="140">
        <v>10</v>
      </c>
      <c r="L51" s="140">
        <v>20</v>
      </c>
      <c r="M51" s="140">
        <v>20</v>
      </c>
      <c r="N51" s="140">
        <v>10</v>
      </c>
      <c r="O51" s="140">
        <v>10</v>
      </c>
      <c r="P51" s="140">
        <v>10</v>
      </c>
      <c r="Q51" s="140">
        <v>10</v>
      </c>
      <c r="R51" s="140">
        <v>10</v>
      </c>
      <c r="S51" s="141">
        <f t="shared" si="8"/>
        <v>100</v>
      </c>
      <c r="T51" s="10">
        <f t="shared" si="9"/>
        <v>69.255762490457542</v>
      </c>
      <c r="U51" s="15">
        <f t="shared" si="10"/>
        <v>18</v>
      </c>
      <c r="V51" s="142"/>
      <c r="W51" s="27">
        <f t="shared" si="11"/>
        <v>-0.43947541698847203</v>
      </c>
    </row>
    <row r="52" spans="1:23">
      <c r="A52" s="143">
        <v>10</v>
      </c>
      <c r="B52" s="144" t="s">
        <v>24</v>
      </c>
      <c r="C52" s="22">
        <v>27.393617021276594</v>
      </c>
      <c r="D52" s="22">
        <v>92.25131166341653</v>
      </c>
      <c r="E52" s="22">
        <v>94.263927272983238</v>
      </c>
      <c r="F52" s="129">
        <v>100</v>
      </c>
      <c r="G52" s="129">
        <v>96.7</v>
      </c>
      <c r="H52" s="129">
        <v>96.9</v>
      </c>
      <c r="I52" s="22">
        <v>82.097649186256774</v>
      </c>
      <c r="J52" s="182">
        <v>1.2384461037465873</v>
      </c>
      <c r="K52" s="140">
        <v>10</v>
      </c>
      <c r="L52" s="140">
        <v>20</v>
      </c>
      <c r="M52" s="140">
        <v>20</v>
      </c>
      <c r="N52" s="140">
        <v>10</v>
      </c>
      <c r="O52" s="140">
        <v>10</v>
      </c>
      <c r="P52" s="140">
        <v>10</v>
      </c>
      <c r="Q52" s="140">
        <v>10</v>
      </c>
      <c r="R52" s="140">
        <v>10</v>
      </c>
      <c r="S52" s="141">
        <f t="shared" si="8"/>
        <v>100</v>
      </c>
      <c r="T52" s="10">
        <f t="shared" si="9"/>
        <v>77.736019018407944</v>
      </c>
      <c r="U52" s="15">
        <f t="shared" si="10"/>
        <v>5</v>
      </c>
      <c r="V52" s="142"/>
      <c r="W52" s="27">
        <f t="shared" si="11"/>
        <v>-5.0357525082897467</v>
      </c>
    </row>
    <row r="53" spans="1:23">
      <c r="A53" s="143">
        <v>11</v>
      </c>
      <c r="B53" s="144" t="s">
        <v>54</v>
      </c>
      <c r="C53" s="22">
        <v>8.536585365853659</v>
      </c>
      <c r="D53" s="22">
        <v>81.000485244166043</v>
      </c>
      <c r="E53" s="22">
        <v>74.846446710170639</v>
      </c>
      <c r="F53" s="129">
        <v>84.13781895010564</v>
      </c>
      <c r="G53" s="129">
        <v>83.9</v>
      </c>
      <c r="H53" s="129">
        <v>87.4</v>
      </c>
      <c r="I53" s="22">
        <v>93.333333333333329</v>
      </c>
      <c r="J53" s="182">
        <v>0.15419407894736842</v>
      </c>
      <c r="K53" s="140">
        <v>10</v>
      </c>
      <c r="L53" s="140">
        <v>20</v>
      </c>
      <c r="M53" s="140">
        <v>20</v>
      </c>
      <c r="N53" s="140">
        <v>10</v>
      </c>
      <c r="O53" s="140">
        <v>10</v>
      </c>
      <c r="P53" s="140">
        <v>10</v>
      </c>
      <c r="Q53" s="140">
        <v>10</v>
      </c>
      <c r="R53" s="140">
        <v>10</v>
      </c>
      <c r="S53" s="141">
        <f t="shared" si="8"/>
        <v>100</v>
      </c>
      <c r="T53" s="10">
        <f t="shared" si="9"/>
        <v>66.915579563691324</v>
      </c>
      <c r="U53" s="15">
        <f t="shared" si="10"/>
        <v>23</v>
      </c>
      <c r="V53" s="142"/>
      <c r="W53" s="27">
        <f t="shared" si="11"/>
        <v>-3.6727450541693187</v>
      </c>
    </row>
    <row r="54" spans="1:23">
      <c r="A54" s="143">
        <v>12</v>
      </c>
      <c r="B54" s="144" t="s">
        <v>25</v>
      </c>
      <c r="C54" s="22">
        <v>6.2814070351758806</v>
      </c>
      <c r="D54" s="22">
        <v>86.584322556002007</v>
      </c>
      <c r="E54" s="22">
        <v>77.997544848821121</v>
      </c>
      <c r="F54" s="129">
        <v>94.318926974664677</v>
      </c>
      <c r="G54" s="129">
        <v>93.7</v>
      </c>
      <c r="H54" s="129">
        <v>94.6</v>
      </c>
      <c r="I54" s="22">
        <v>75.471698113207552</v>
      </c>
      <c r="J54" s="182">
        <v>1.8131859602278901</v>
      </c>
      <c r="K54" s="140">
        <v>10</v>
      </c>
      <c r="L54" s="140">
        <v>20</v>
      </c>
      <c r="M54" s="140">
        <v>20</v>
      </c>
      <c r="N54" s="140">
        <v>10</v>
      </c>
      <c r="O54" s="140">
        <v>10</v>
      </c>
      <c r="P54" s="140">
        <v>10</v>
      </c>
      <c r="Q54" s="140">
        <v>10</v>
      </c>
      <c r="R54" s="140">
        <v>10</v>
      </c>
      <c r="S54" s="141">
        <f t="shared" si="8"/>
        <v>100</v>
      </c>
      <c r="T54" s="10">
        <f t="shared" si="9"/>
        <v>69.534895289292223</v>
      </c>
      <c r="U54" s="15">
        <f t="shared" si="10"/>
        <v>17</v>
      </c>
      <c r="V54" s="142"/>
      <c r="W54" s="27">
        <f t="shared" si="11"/>
        <v>-1.9136710716918373</v>
      </c>
    </row>
    <row r="55" spans="1:23" ht="15.75" customHeight="1">
      <c r="A55" s="143">
        <v>13</v>
      </c>
      <c r="B55" s="144" t="s">
        <v>0</v>
      </c>
      <c r="C55" s="22">
        <v>18.978102189781023</v>
      </c>
      <c r="D55" s="22">
        <v>85.323615523578141</v>
      </c>
      <c r="E55" s="22">
        <v>85.462968887234396</v>
      </c>
      <c r="F55" s="129">
        <v>66.066547831253715</v>
      </c>
      <c r="G55" s="129">
        <v>81.900000000000006</v>
      </c>
      <c r="H55" s="129">
        <v>93.9</v>
      </c>
      <c r="I55" s="124">
        <v>84.105960264900659</v>
      </c>
      <c r="J55" s="182">
        <v>2.144772117962467</v>
      </c>
      <c r="K55" s="140">
        <v>10</v>
      </c>
      <c r="L55" s="140">
        <v>20</v>
      </c>
      <c r="M55" s="140">
        <v>20</v>
      </c>
      <c r="N55" s="140">
        <v>10</v>
      </c>
      <c r="O55" s="140">
        <v>10</v>
      </c>
      <c r="P55" s="140">
        <v>10</v>
      </c>
      <c r="Q55" s="140">
        <v>10</v>
      </c>
      <c r="R55" s="140">
        <v>10</v>
      </c>
      <c r="S55" s="141">
        <f t="shared" si="8"/>
        <v>100</v>
      </c>
      <c r="T55" s="10">
        <f t="shared" si="9"/>
        <v>68.866855122552295</v>
      </c>
      <c r="U55" s="15">
        <f t="shared" si="10"/>
        <v>20</v>
      </c>
      <c r="V55" s="142"/>
      <c r="W55" s="27">
        <f t="shared" si="11"/>
        <v>-4.1920312031153344</v>
      </c>
    </row>
    <row r="56" spans="1:23">
      <c r="A56" s="143">
        <v>14</v>
      </c>
      <c r="B56" s="144" t="s">
        <v>1</v>
      </c>
      <c r="C56" s="22">
        <v>11.363636363636363</v>
      </c>
      <c r="D56" s="22">
        <v>67.099364646005029</v>
      </c>
      <c r="E56" s="22">
        <v>75.376751350949689</v>
      </c>
      <c r="F56" s="129">
        <v>83.553320762623088</v>
      </c>
      <c r="G56" s="129">
        <v>94.2</v>
      </c>
      <c r="H56" s="129">
        <v>77.5</v>
      </c>
      <c r="I56" s="22">
        <v>54.077253218884117</v>
      </c>
      <c r="J56" s="182">
        <v>0.92140921409214083</v>
      </c>
      <c r="K56" s="140">
        <v>10</v>
      </c>
      <c r="L56" s="140">
        <v>20</v>
      </c>
      <c r="M56" s="140">
        <v>20</v>
      </c>
      <c r="N56" s="140">
        <v>10</v>
      </c>
      <c r="O56" s="140">
        <v>10</v>
      </c>
      <c r="P56" s="140">
        <v>10</v>
      </c>
      <c r="Q56" s="140">
        <v>10</v>
      </c>
      <c r="R56" s="140">
        <v>10</v>
      </c>
      <c r="S56" s="141">
        <f t="shared" si="8"/>
        <v>100</v>
      </c>
      <c r="T56" s="10">
        <f t="shared" si="9"/>
        <v>60.656785155314516</v>
      </c>
      <c r="U56" s="15">
        <f t="shared" si="10"/>
        <v>28</v>
      </c>
      <c r="V56" s="142"/>
      <c r="W56" s="27">
        <f t="shared" si="11"/>
        <v>-4.438246461190495</v>
      </c>
    </row>
    <row r="57" spans="1:23">
      <c r="A57" s="143">
        <v>15</v>
      </c>
      <c r="B57" s="144" t="s">
        <v>2</v>
      </c>
      <c r="C57" s="22">
        <v>12.76595744680851</v>
      </c>
      <c r="D57" s="22">
        <v>92.924765308526673</v>
      </c>
      <c r="E57" s="22">
        <v>84.232817764546226</v>
      </c>
      <c r="F57" s="129">
        <v>100</v>
      </c>
      <c r="G57" s="129">
        <v>96.3</v>
      </c>
      <c r="H57" s="129">
        <v>78.900000000000006</v>
      </c>
      <c r="I57" s="22">
        <v>48.812095032397409</v>
      </c>
      <c r="J57" s="182">
        <v>0.15419407894736842</v>
      </c>
      <c r="K57" s="140">
        <v>10</v>
      </c>
      <c r="L57" s="140">
        <v>20</v>
      </c>
      <c r="M57" s="140">
        <v>20</v>
      </c>
      <c r="N57" s="140">
        <v>10</v>
      </c>
      <c r="O57" s="140">
        <v>10</v>
      </c>
      <c r="P57" s="140">
        <v>10</v>
      </c>
      <c r="Q57" s="140">
        <v>10</v>
      </c>
      <c r="R57" s="140">
        <v>10</v>
      </c>
      <c r="S57" s="141">
        <f t="shared" si="8"/>
        <v>100</v>
      </c>
      <c r="T57" s="10">
        <f t="shared" si="9"/>
        <v>69.124741270429908</v>
      </c>
      <c r="U57" s="15">
        <f t="shared" si="10"/>
        <v>19</v>
      </c>
      <c r="V57" s="142"/>
      <c r="W57" s="27">
        <f t="shared" si="11"/>
        <v>-1.9837439099279948</v>
      </c>
    </row>
    <row r="58" spans="1:23">
      <c r="A58" s="143">
        <v>16</v>
      </c>
      <c r="B58" s="144" t="s">
        <v>3</v>
      </c>
      <c r="C58" s="22">
        <v>25</v>
      </c>
      <c r="D58" s="22">
        <v>95.639018948293639</v>
      </c>
      <c r="E58" s="22">
        <v>86.287643548187646</v>
      </c>
      <c r="F58" s="129">
        <v>100</v>
      </c>
      <c r="G58" s="129">
        <v>97</v>
      </c>
      <c r="H58" s="129">
        <v>100</v>
      </c>
      <c r="I58" s="22">
        <v>76.018099547511312</v>
      </c>
      <c r="J58" s="182">
        <v>4.2826552462526761</v>
      </c>
      <c r="K58" s="140">
        <v>10</v>
      </c>
      <c r="L58" s="140">
        <v>20</v>
      </c>
      <c r="M58" s="140">
        <v>20</v>
      </c>
      <c r="N58" s="140">
        <v>10</v>
      </c>
      <c r="O58" s="140">
        <v>10</v>
      </c>
      <c r="P58" s="140">
        <v>10</v>
      </c>
      <c r="Q58" s="140">
        <v>10</v>
      </c>
      <c r="R58" s="140">
        <v>10</v>
      </c>
      <c r="S58" s="141">
        <f t="shared" si="8"/>
        <v>100</v>
      </c>
      <c r="T58" s="10">
        <f t="shared" si="9"/>
        <v>76.61540797867265</v>
      </c>
      <c r="U58" s="15">
        <f t="shared" si="10"/>
        <v>6</v>
      </c>
      <c r="V58" s="142"/>
      <c r="W58" s="27">
        <f t="shared" si="11"/>
        <v>-3.203290899979379</v>
      </c>
    </row>
    <row r="59" spans="1:23">
      <c r="A59" s="143">
        <v>17</v>
      </c>
      <c r="B59" s="144" t="s">
        <v>4</v>
      </c>
      <c r="C59" s="22">
        <v>7.3619631901840492</v>
      </c>
      <c r="D59" s="22">
        <v>87.402716260634406</v>
      </c>
      <c r="E59" s="22">
        <v>83.883953237504713</v>
      </c>
      <c r="F59" s="129">
        <v>100</v>
      </c>
      <c r="G59" s="129">
        <v>99.1</v>
      </c>
      <c r="H59" s="129">
        <v>89.9</v>
      </c>
      <c r="I59" s="124">
        <v>70.480549199084663</v>
      </c>
      <c r="J59" s="182">
        <v>0.3009630818619583</v>
      </c>
      <c r="K59" s="140">
        <v>10</v>
      </c>
      <c r="L59" s="140">
        <v>20</v>
      </c>
      <c r="M59" s="140">
        <v>20</v>
      </c>
      <c r="N59" s="140">
        <v>10</v>
      </c>
      <c r="O59" s="140">
        <v>10</v>
      </c>
      <c r="P59" s="140">
        <v>10</v>
      </c>
      <c r="Q59" s="140">
        <v>10</v>
      </c>
      <c r="R59" s="140">
        <v>10</v>
      </c>
      <c r="S59" s="141">
        <f t="shared" si="8"/>
        <v>100</v>
      </c>
      <c r="T59" s="10">
        <f t="shared" si="9"/>
        <v>70.971681446740888</v>
      </c>
      <c r="U59" s="15">
        <f t="shared" si="10"/>
        <v>15</v>
      </c>
      <c r="V59" s="142"/>
      <c r="W59" s="27">
        <f t="shared" si="11"/>
        <v>-3.4930107757639774</v>
      </c>
    </row>
    <row r="60" spans="1:23">
      <c r="A60" s="143">
        <v>18</v>
      </c>
      <c r="B60" s="144" t="s">
        <v>5</v>
      </c>
      <c r="C60" s="22">
        <v>19.047619047619047</v>
      </c>
      <c r="D60" s="22">
        <v>91.681824541765778</v>
      </c>
      <c r="E60" s="22">
        <v>77.335951434366166</v>
      </c>
      <c r="F60" s="129">
        <v>82.248083494966281</v>
      </c>
      <c r="G60" s="129">
        <v>89.4</v>
      </c>
      <c r="H60" s="129">
        <v>95.4</v>
      </c>
      <c r="I60" s="176"/>
      <c r="J60" s="182">
        <v>2.1739130434782608</v>
      </c>
      <c r="K60" s="140">
        <v>10</v>
      </c>
      <c r="L60" s="140">
        <v>20</v>
      </c>
      <c r="M60" s="140">
        <v>20</v>
      </c>
      <c r="N60" s="140">
        <v>10</v>
      </c>
      <c r="O60" s="140">
        <v>10</v>
      </c>
      <c r="P60" s="140">
        <v>10</v>
      </c>
      <c r="Q60" s="145">
        <v>0</v>
      </c>
      <c r="R60" s="140">
        <v>10</v>
      </c>
      <c r="S60" s="141">
        <f t="shared" si="8"/>
        <v>90</v>
      </c>
      <c r="T60" s="10">
        <f t="shared" si="9"/>
        <v>69.589463059814165</v>
      </c>
      <c r="U60" s="15">
        <f t="shared" si="10"/>
        <v>16</v>
      </c>
      <c r="V60" s="142"/>
      <c r="W60" s="27">
        <f t="shared" si="11"/>
        <v>0.50960191485395967</v>
      </c>
    </row>
    <row r="61" spans="1:23">
      <c r="A61" s="143">
        <v>19</v>
      </c>
      <c r="B61" s="144" t="s">
        <v>6</v>
      </c>
      <c r="C61" s="22">
        <v>22.471910112359552</v>
      </c>
      <c r="D61" s="22">
        <v>97.688869863967383</v>
      </c>
      <c r="E61" s="22">
        <v>97.444924823878992</v>
      </c>
      <c r="F61" s="129">
        <v>88.981070900681829</v>
      </c>
      <c r="G61" s="129">
        <v>98.5</v>
      </c>
      <c r="H61" s="129">
        <v>99.8</v>
      </c>
      <c r="I61" s="22">
        <v>89.66101694915254</v>
      </c>
      <c r="J61" s="182">
        <v>6.4798997836237326</v>
      </c>
      <c r="K61" s="140">
        <v>10</v>
      </c>
      <c r="L61" s="140">
        <v>20</v>
      </c>
      <c r="M61" s="140">
        <v>20</v>
      </c>
      <c r="N61" s="140">
        <v>10</v>
      </c>
      <c r="O61" s="140">
        <v>10</v>
      </c>
      <c r="P61" s="140">
        <v>10</v>
      </c>
      <c r="Q61" s="140">
        <v>10</v>
      </c>
      <c r="R61" s="140">
        <v>10</v>
      </c>
      <c r="S61" s="141">
        <f t="shared" si="8"/>
        <v>100</v>
      </c>
      <c r="T61" s="10">
        <f t="shared" si="9"/>
        <v>79.616148712151031</v>
      </c>
      <c r="U61" s="15">
        <f t="shared" si="10"/>
        <v>3</v>
      </c>
      <c r="V61" s="142"/>
      <c r="W61" s="27">
        <f t="shared" si="11"/>
        <v>-1.8136360080015237</v>
      </c>
    </row>
    <row r="62" spans="1:23">
      <c r="A62" s="143">
        <v>20</v>
      </c>
      <c r="B62" s="144" t="s">
        <v>7</v>
      </c>
      <c r="C62" s="22">
        <v>22.5</v>
      </c>
      <c r="D62" s="22">
        <v>93.806575309395711</v>
      </c>
      <c r="E62" s="22">
        <v>81.714023538181237</v>
      </c>
      <c r="F62" s="129">
        <v>94.05402917759676</v>
      </c>
      <c r="G62" s="129">
        <v>93</v>
      </c>
      <c r="H62" s="129">
        <v>98.7</v>
      </c>
      <c r="I62" s="22">
        <v>83.618233618233617</v>
      </c>
      <c r="J62" s="182">
        <v>4.4916686790630278</v>
      </c>
      <c r="K62" s="140">
        <v>10</v>
      </c>
      <c r="L62" s="140">
        <v>20</v>
      </c>
      <c r="M62" s="140">
        <v>20</v>
      </c>
      <c r="N62" s="140">
        <v>10</v>
      </c>
      <c r="O62" s="140">
        <v>10</v>
      </c>
      <c r="P62" s="140">
        <v>10</v>
      </c>
      <c r="Q62" s="140">
        <v>10</v>
      </c>
      <c r="R62" s="140">
        <v>10</v>
      </c>
      <c r="S62" s="141">
        <f t="shared" si="8"/>
        <v>100</v>
      </c>
      <c r="T62" s="10">
        <f t="shared" si="9"/>
        <v>74.740512917004736</v>
      </c>
      <c r="U62" s="15">
        <f t="shared" si="10"/>
        <v>12</v>
      </c>
      <c r="V62" s="142"/>
      <c r="W62" s="27">
        <f t="shared" si="11"/>
        <v>-3.1528012527799945</v>
      </c>
    </row>
    <row r="63" spans="1:23">
      <c r="A63" s="143">
        <v>21</v>
      </c>
      <c r="B63" s="144" t="s">
        <v>8</v>
      </c>
      <c r="C63" s="22">
        <v>8.1818181818181817</v>
      </c>
      <c r="D63" s="22">
        <v>78.279456260197264</v>
      </c>
      <c r="E63" s="22">
        <v>64.334337118755585</v>
      </c>
      <c r="F63" s="129">
        <v>100</v>
      </c>
      <c r="G63" s="129">
        <v>95.4</v>
      </c>
      <c r="H63" s="129">
        <v>87.1</v>
      </c>
      <c r="I63" s="124">
        <v>87.688984881209507</v>
      </c>
      <c r="J63" s="182">
        <v>0.76611861926487046</v>
      </c>
      <c r="K63" s="140">
        <v>10</v>
      </c>
      <c r="L63" s="140">
        <v>20</v>
      </c>
      <c r="M63" s="140">
        <v>20</v>
      </c>
      <c r="N63" s="140">
        <v>10</v>
      </c>
      <c r="O63" s="140">
        <v>10</v>
      </c>
      <c r="P63" s="140">
        <v>10</v>
      </c>
      <c r="Q63" s="140">
        <v>10</v>
      </c>
      <c r="R63" s="140">
        <v>10</v>
      </c>
      <c r="S63" s="141">
        <f t="shared" si="8"/>
        <v>100</v>
      </c>
      <c r="T63" s="10">
        <f t="shared" si="9"/>
        <v>66.436450844019816</v>
      </c>
      <c r="U63" s="15">
        <f t="shared" si="10"/>
        <v>24</v>
      </c>
      <c r="V63" s="142"/>
      <c r="W63" s="27">
        <f t="shared" si="11"/>
        <v>-2.2925607629914566</v>
      </c>
    </row>
    <row r="64" spans="1:23">
      <c r="A64" s="143">
        <v>22</v>
      </c>
      <c r="B64" s="144" t="s">
        <v>9</v>
      </c>
      <c r="C64" s="22">
        <v>6.5088757396449708</v>
      </c>
      <c r="D64" s="22">
        <v>85.018699376041553</v>
      </c>
      <c r="E64" s="22">
        <v>79.900840513320176</v>
      </c>
      <c r="F64" s="129">
        <v>88.378047422909944</v>
      </c>
      <c r="G64" s="129">
        <v>92.7</v>
      </c>
      <c r="H64" s="129">
        <v>92.1</v>
      </c>
      <c r="I64" s="22">
        <v>69.746646795827118</v>
      </c>
      <c r="J64" s="182">
        <v>0.7420627465714823</v>
      </c>
      <c r="K64" s="140">
        <v>10</v>
      </c>
      <c r="L64" s="140">
        <v>20</v>
      </c>
      <c r="M64" s="140">
        <v>20</v>
      </c>
      <c r="N64" s="140">
        <v>10</v>
      </c>
      <c r="O64" s="140">
        <v>10</v>
      </c>
      <c r="P64" s="140">
        <v>10</v>
      </c>
      <c r="Q64" s="140">
        <v>10</v>
      </c>
      <c r="R64" s="140">
        <v>10</v>
      </c>
      <c r="S64" s="141">
        <f t="shared" si="8"/>
        <v>100</v>
      </c>
      <c r="T64" s="10">
        <f t="shared" si="9"/>
        <v>68.001471248367693</v>
      </c>
      <c r="U64" s="15">
        <f t="shared" si="10"/>
        <v>21</v>
      </c>
      <c r="V64" s="142"/>
      <c r="W64" s="27">
        <f t="shared" si="11"/>
        <v>-2.6107916212708204</v>
      </c>
    </row>
    <row r="65" spans="1:23">
      <c r="A65" s="143">
        <v>23</v>
      </c>
      <c r="B65" s="144" t="s">
        <v>10</v>
      </c>
      <c r="C65" s="22">
        <v>1.3333333333333333</v>
      </c>
      <c r="D65" s="22">
        <v>70.704553544234585</v>
      </c>
      <c r="E65" s="22">
        <v>76.359123437091441</v>
      </c>
      <c r="F65" s="129">
        <v>100</v>
      </c>
      <c r="G65" s="129">
        <v>94.4</v>
      </c>
      <c r="H65" s="129">
        <v>70.599999999999994</v>
      </c>
      <c r="I65" s="22">
        <v>70.722433460076047</v>
      </c>
      <c r="J65" s="182">
        <v>0.32958768359582374</v>
      </c>
      <c r="K65" s="140">
        <v>10</v>
      </c>
      <c r="L65" s="140">
        <v>20</v>
      </c>
      <c r="M65" s="140">
        <v>20</v>
      </c>
      <c r="N65" s="140">
        <v>10</v>
      </c>
      <c r="O65" s="140">
        <v>10</v>
      </c>
      <c r="P65" s="140">
        <v>10</v>
      </c>
      <c r="Q65" s="140">
        <v>10</v>
      </c>
      <c r="R65" s="140">
        <v>10</v>
      </c>
      <c r="S65" s="141">
        <f t="shared" si="8"/>
        <v>100</v>
      </c>
      <c r="T65" s="10">
        <f t="shared" si="9"/>
        <v>63.151270843965733</v>
      </c>
      <c r="U65" s="15">
        <f t="shared" si="10"/>
        <v>27</v>
      </c>
      <c r="V65" s="142"/>
      <c r="W65" s="123">
        <f t="shared" si="11"/>
        <v>-3.9139462094615212</v>
      </c>
    </row>
    <row r="66" spans="1:23">
      <c r="A66" s="143">
        <v>24</v>
      </c>
      <c r="B66" s="144" t="s">
        <v>11</v>
      </c>
      <c r="C66" s="22">
        <v>9.3567251461988299</v>
      </c>
      <c r="D66" s="22">
        <v>98.593518021290706</v>
      </c>
      <c r="E66" s="22">
        <v>82.448591027488121</v>
      </c>
      <c r="F66" s="129">
        <v>96.189202741099777</v>
      </c>
      <c r="G66" s="129">
        <v>94.8</v>
      </c>
      <c r="H66" s="129">
        <v>94.6</v>
      </c>
      <c r="I66" s="22">
        <v>97.38095238095238</v>
      </c>
      <c r="J66" s="182">
        <v>4.6425255338904359</v>
      </c>
      <c r="K66" s="140">
        <v>10</v>
      </c>
      <c r="L66" s="140">
        <v>20</v>
      </c>
      <c r="M66" s="140">
        <v>20</v>
      </c>
      <c r="N66" s="140">
        <v>10</v>
      </c>
      <c r="O66" s="140">
        <v>10</v>
      </c>
      <c r="P66" s="140">
        <v>10</v>
      </c>
      <c r="Q66" s="140">
        <v>10</v>
      </c>
      <c r="R66" s="140">
        <v>10</v>
      </c>
      <c r="S66" s="141">
        <f t="shared" si="8"/>
        <v>100</v>
      </c>
      <c r="T66" s="10">
        <f t="shared" si="9"/>
        <v>75.905362389969909</v>
      </c>
      <c r="U66" s="15">
        <f t="shared" si="10"/>
        <v>9</v>
      </c>
      <c r="V66" s="142"/>
      <c r="W66" s="123">
        <f t="shared" si="11"/>
        <v>-3.1095653977824895</v>
      </c>
    </row>
    <row r="67" spans="1:23">
      <c r="A67" s="143">
        <v>25</v>
      </c>
      <c r="B67" s="144" t="s">
        <v>12</v>
      </c>
      <c r="C67" s="22">
        <v>5.0359712230215825</v>
      </c>
      <c r="D67" s="22">
        <v>90.284280207295382</v>
      </c>
      <c r="E67" s="22">
        <v>70.303754854749997</v>
      </c>
      <c r="F67" s="129">
        <v>86.148542776559069</v>
      </c>
      <c r="G67" s="129">
        <v>99.4</v>
      </c>
      <c r="H67" s="129">
        <v>90.7</v>
      </c>
      <c r="I67" s="124">
        <v>73.75</v>
      </c>
      <c r="J67" s="182">
        <v>0.49913194444444442</v>
      </c>
      <c r="K67" s="140">
        <v>10</v>
      </c>
      <c r="L67" s="140">
        <v>20</v>
      </c>
      <c r="M67" s="140">
        <v>20</v>
      </c>
      <c r="N67" s="140">
        <v>10</v>
      </c>
      <c r="O67" s="140">
        <v>10</v>
      </c>
      <c r="P67" s="140">
        <v>10</v>
      </c>
      <c r="Q67" s="140">
        <v>10</v>
      </c>
      <c r="R67" s="140">
        <v>10</v>
      </c>
      <c r="S67" s="141">
        <f t="shared" si="8"/>
        <v>100</v>
      </c>
      <c r="T67" s="10">
        <f t="shared" si="9"/>
        <v>67.670971606811577</v>
      </c>
      <c r="U67" s="15">
        <f t="shared" si="10"/>
        <v>22</v>
      </c>
      <c r="V67" s="142"/>
      <c r="W67" s="123">
        <f t="shared" si="11"/>
        <v>-1.8787518115698845</v>
      </c>
    </row>
    <row r="68" spans="1:23">
      <c r="A68" s="143">
        <v>26</v>
      </c>
      <c r="B68" s="144" t="s">
        <v>13</v>
      </c>
      <c r="C68" s="22">
        <v>47.15025906735751</v>
      </c>
      <c r="D68" s="22">
        <v>90.709360680776783</v>
      </c>
      <c r="E68" s="22">
        <v>94.206868980829853</v>
      </c>
      <c r="F68" s="129">
        <v>83.839014813492767</v>
      </c>
      <c r="G68" s="129">
        <v>97.5</v>
      </c>
      <c r="H68" s="129">
        <v>98.8</v>
      </c>
      <c r="I68" s="22">
        <v>96.296296296296291</v>
      </c>
      <c r="J68" s="182">
        <v>8.1427412814274138</v>
      </c>
      <c r="K68" s="140">
        <v>10</v>
      </c>
      <c r="L68" s="140">
        <v>20</v>
      </c>
      <c r="M68" s="140">
        <v>20</v>
      </c>
      <c r="N68" s="140">
        <v>10</v>
      </c>
      <c r="O68" s="140">
        <v>10</v>
      </c>
      <c r="P68" s="140">
        <v>10</v>
      </c>
      <c r="Q68" s="140">
        <v>10</v>
      </c>
      <c r="R68" s="140">
        <v>10</v>
      </c>
      <c r="S68" s="141">
        <f t="shared" si="8"/>
        <v>100</v>
      </c>
      <c r="T68" s="10">
        <f t="shared" si="9"/>
        <v>80.156077078178726</v>
      </c>
      <c r="U68" s="15">
        <f t="shared" si="10"/>
        <v>1</v>
      </c>
      <c r="V68" s="142"/>
      <c r="W68" s="123">
        <f t="shared" si="11"/>
        <v>-2.6815930466649291</v>
      </c>
    </row>
    <row r="69" spans="1:23">
      <c r="A69" s="143">
        <v>27</v>
      </c>
      <c r="B69" s="144" t="s">
        <v>14</v>
      </c>
      <c r="C69" s="22">
        <v>42.408376963350783</v>
      </c>
      <c r="D69" s="22">
        <v>87.127297975924236</v>
      </c>
      <c r="E69" s="22">
        <v>99.111001652472368</v>
      </c>
      <c r="F69" s="129">
        <v>84.845748683220464</v>
      </c>
      <c r="G69" s="129">
        <v>97.5</v>
      </c>
      <c r="H69" s="129">
        <v>98.8</v>
      </c>
      <c r="I69" s="22">
        <v>91.379310344827587</v>
      </c>
      <c r="J69" s="182">
        <v>9.5638867635807205</v>
      </c>
      <c r="K69" s="140">
        <v>10</v>
      </c>
      <c r="L69" s="140">
        <v>20</v>
      </c>
      <c r="M69" s="140">
        <v>20</v>
      </c>
      <c r="N69" s="140">
        <v>10</v>
      </c>
      <c r="O69" s="140">
        <v>10</v>
      </c>
      <c r="P69" s="140">
        <v>10</v>
      </c>
      <c r="Q69" s="140">
        <v>10</v>
      </c>
      <c r="R69" s="140">
        <v>10</v>
      </c>
      <c r="S69" s="141">
        <f t="shared" si="8"/>
        <v>100</v>
      </c>
      <c r="T69" s="10">
        <f t="shared" si="9"/>
        <v>79.69739220117728</v>
      </c>
      <c r="U69" s="15">
        <f t="shared" si="10"/>
        <v>2</v>
      </c>
      <c r="V69" s="142"/>
      <c r="W69" s="123">
        <f t="shared" si="11"/>
        <v>-2.5085305143651055</v>
      </c>
    </row>
    <row r="70" spans="1:23" s="12" customFormat="1" ht="15" customHeight="1" thickBot="1">
      <c r="A70" s="18">
        <v>28</v>
      </c>
      <c r="B70" s="146" t="s">
        <v>15</v>
      </c>
      <c r="C70" s="125">
        <v>17.344173441734416</v>
      </c>
      <c r="D70" s="125">
        <v>95.787940694803524</v>
      </c>
      <c r="E70" s="125">
        <v>93.581262326654908</v>
      </c>
      <c r="F70" s="149">
        <v>84.585910558870211</v>
      </c>
      <c r="G70" s="149">
        <v>90.4</v>
      </c>
      <c r="H70" s="149">
        <v>98.8</v>
      </c>
      <c r="I70" s="125">
        <v>80.741797432239665</v>
      </c>
      <c r="J70" s="184">
        <v>7.4086093037594711</v>
      </c>
      <c r="K70" s="140">
        <v>10</v>
      </c>
      <c r="L70" s="140">
        <v>20</v>
      </c>
      <c r="M70" s="140">
        <v>20</v>
      </c>
      <c r="N70" s="140">
        <v>10</v>
      </c>
      <c r="O70" s="140">
        <v>10</v>
      </c>
      <c r="P70" s="140">
        <v>10</v>
      </c>
      <c r="Q70" s="140">
        <v>10</v>
      </c>
      <c r="R70" s="140">
        <v>10</v>
      </c>
      <c r="S70" s="141">
        <f t="shared" si="8"/>
        <v>100</v>
      </c>
      <c r="T70" s="185">
        <f t="shared" si="9"/>
        <v>75.801889677952062</v>
      </c>
      <c r="U70" s="20">
        <f t="shared" si="10"/>
        <v>10</v>
      </c>
      <c r="V70" s="142"/>
      <c r="W70" s="28">
        <f t="shared" si="11"/>
        <v>-2.5968830270399224</v>
      </c>
    </row>
    <row r="71" spans="1:23" s="12" customFormat="1" ht="15" customHeight="1">
      <c r="A71" s="134"/>
      <c r="B71" s="142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34"/>
    </row>
    <row r="72" spans="1:23" ht="15.75" thickBot="1">
      <c r="A72" s="140"/>
      <c r="B72" s="1" t="s">
        <v>68</v>
      </c>
      <c r="C72" s="1"/>
      <c r="D72" s="1"/>
      <c r="E72" s="1"/>
      <c r="F72" s="1"/>
      <c r="G72" s="1"/>
      <c r="H72" s="1"/>
      <c r="I72" s="1"/>
      <c r="J72" s="1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34"/>
    </row>
    <row r="73" spans="1:23" ht="15.75" thickBot="1">
      <c r="A73" s="140"/>
      <c r="B73" s="21" t="s">
        <v>28</v>
      </c>
      <c r="C73" s="22">
        <f t="shared" ref="C73:J73" si="12">AVERAGE(C43:C70)</f>
        <v>15.999193744936653</v>
      </c>
      <c r="D73" s="22">
        <f t="shared" si="12"/>
        <v>88.608426323629814</v>
      </c>
      <c r="E73" s="22">
        <f t="shared" si="12"/>
        <v>83.741599698547432</v>
      </c>
      <c r="F73" s="22">
        <f t="shared" si="12"/>
        <v>88.086025868942173</v>
      </c>
      <c r="G73" s="22">
        <f t="shared" si="12"/>
        <v>93.710714285714303</v>
      </c>
      <c r="H73" s="22">
        <f t="shared" si="12"/>
        <v>91.592857142857156</v>
      </c>
      <c r="I73" s="22">
        <f>AVERAGE(I43:I70)</f>
        <v>78.852114894930295</v>
      </c>
      <c r="J73" s="22">
        <f t="shared" si="12"/>
        <v>3.1967065754628519</v>
      </c>
      <c r="K73" s="142"/>
      <c r="L73" s="142"/>
      <c r="M73" s="142"/>
      <c r="N73" s="142"/>
      <c r="O73" s="142"/>
      <c r="P73" s="142"/>
      <c r="Q73" s="142"/>
      <c r="R73" s="142"/>
      <c r="S73" s="142"/>
      <c r="T73" s="22">
        <f>AVERAGE(T43:T70)</f>
        <v>71.800273733820433</v>
      </c>
      <c r="U73" s="142"/>
      <c r="V73" s="142"/>
      <c r="W73" s="29">
        <f>T113-T73</f>
        <v>-2.832263917731737</v>
      </c>
    </row>
    <row r="74" spans="1:23">
      <c r="A74" s="140"/>
      <c r="B74" s="21" t="s">
        <v>32</v>
      </c>
      <c r="C74" s="22">
        <f t="shared" ref="C74:J74" si="13">STDEV(C43:C70)</f>
        <v>11.157013886688974</v>
      </c>
      <c r="D74" s="22">
        <f t="shared" si="13"/>
        <v>7.7486907744650999</v>
      </c>
      <c r="E74" s="22">
        <f t="shared" si="13"/>
        <v>9.5595318777512759</v>
      </c>
      <c r="F74" s="22">
        <f t="shared" si="13"/>
        <v>8.7950753115143634</v>
      </c>
      <c r="G74" s="22">
        <f t="shared" si="13"/>
        <v>4.5690860813785958</v>
      </c>
      <c r="H74" s="22">
        <f t="shared" si="13"/>
        <v>11.515816131044257</v>
      </c>
      <c r="I74" s="22">
        <f>STDEV(I43:I70)</f>
        <v>12.595158999495936</v>
      </c>
      <c r="J74" s="22">
        <f t="shared" si="13"/>
        <v>3.6253347353281566</v>
      </c>
      <c r="K74" s="142"/>
      <c r="L74" s="142"/>
      <c r="M74" s="142"/>
      <c r="N74" s="142"/>
      <c r="O74" s="142"/>
      <c r="P74" s="142"/>
      <c r="Q74" s="142"/>
      <c r="R74" s="142"/>
      <c r="S74" s="142"/>
      <c r="T74" s="22">
        <f>STDEV(T43:T70)</f>
        <v>5.4049668875016721</v>
      </c>
      <c r="U74" s="142"/>
      <c r="V74" s="142"/>
      <c r="W74" s="12"/>
    </row>
    <row r="75" spans="1:23">
      <c r="A75" s="140"/>
      <c r="B75" s="21" t="s">
        <v>29</v>
      </c>
      <c r="C75" s="23">
        <f t="shared" ref="C75:J75" si="14">COUNT(C43:C70)</f>
        <v>28</v>
      </c>
      <c r="D75" s="23">
        <f t="shared" si="14"/>
        <v>28</v>
      </c>
      <c r="E75" s="23">
        <f t="shared" si="14"/>
        <v>28</v>
      </c>
      <c r="F75" s="23">
        <f t="shared" si="14"/>
        <v>28</v>
      </c>
      <c r="G75" s="23">
        <f t="shared" si="14"/>
        <v>28</v>
      </c>
      <c r="H75" s="23">
        <f t="shared" si="14"/>
        <v>28</v>
      </c>
      <c r="I75" s="23">
        <f>COUNT(I43:I70)</f>
        <v>27</v>
      </c>
      <c r="J75" s="23">
        <f t="shared" si="14"/>
        <v>27</v>
      </c>
      <c r="K75" s="142"/>
      <c r="L75" s="142"/>
      <c r="M75" s="142"/>
      <c r="N75" s="142"/>
      <c r="O75" s="142"/>
      <c r="P75" s="142"/>
      <c r="Q75" s="142"/>
      <c r="R75" s="142"/>
      <c r="S75" s="142"/>
      <c r="T75" s="23">
        <f>COUNT(T43:T70)</f>
        <v>28</v>
      </c>
      <c r="U75" s="142"/>
      <c r="V75" s="142"/>
      <c r="W75" s="12"/>
    </row>
    <row r="76" spans="1:23">
      <c r="B76" s="21" t="s">
        <v>30</v>
      </c>
      <c r="C76" s="24">
        <f t="shared" ref="C76:J76" si="15">MIN(C43:C70)</f>
        <v>0.56497175141242939</v>
      </c>
      <c r="D76" s="24">
        <f t="shared" si="15"/>
        <v>67.099364646005029</v>
      </c>
      <c r="E76" s="24">
        <f t="shared" si="15"/>
        <v>64.334337118755585</v>
      </c>
      <c r="F76" s="24">
        <f t="shared" si="15"/>
        <v>66.066547831253715</v>
      </c>
      <c r="G76" s="24">
        <f t="shared" si="15"/>
        <v>81.900000000000006</v>
      </c>
      <c r="H76" s="24">
        <f t="shared" si="15"/>
        <v>46.2</v>
      </c>
      <c r="I76" s="24">
        <f>MIN(I43:I70)</f>
        <v>48.812095032397409</v>
      </c>
      <c r="J76" s="24">
        <f t="shared" si="15"/>
        <v>0.15419407894736842</v>
      </c>
      <c r="K76" s="142"/>
      <c r="L76" s="142"/>
      <c r="M76" s="142"/>
      <c r="N76" s="142"/>
      <c r="O76" s="142"/>
      <c r="P76" s="142"/>
      <c r="Q76" s="142"/>
      <c r="R76" s="142"/>
      <c r="S76" s="142"/>
      <c r="T76" s="24">
        <f>MIN(T43:T70)</f>
        <v>60.656785155314516</v>
      </c>
      <c r="U76" s="142"/>
      <c r="V76" s="142"/>
      <c r="W76" s="12"/>
    </row>
    <row r="77" spans="1:23">
      <c r="B77" s="21" t="s">
        <v>31</v>
      </c>
      <c r="C77" s="24">
        <f t="shared" ref="C77:J77" si="16">MAX(C43:C70)</f>
        <v>47.15025906735751</v>
      </c>
      <c r="D77" s="24">
        <f t="shared" si="16"/>
        <v>98.593518021290706</v>
      </c>
      <c r="E77" s="24">
        <f t="shared" si="16"/>
        <v>99.111001652472368</v>
      </c>
      <c r="F77" s="24">
        <f t="shared" si="16"/>
        <v>100</v>
      </c>
      <c r="G77" s="24">
        <f t="shared" si="16"/>
        <v>99.4</v>
      </c>
      <c r="H77" s="24">
        <f t="shared" si="16"/>
        <v>100</v>
      </c>
      <c r="I77" s="24">
        <f>MAX(I43:I70)</f>
        <v>97.38095238095238</v>
      </c>
      <c r="J77" s="24">
        <f t="shared" si="16"/>
        <v>15.871470301850046</v>
      </c>
      <c r="K77" s="142"/>
      <c r="L77" s="142"/>
      <c r="M77" s="142"/>
      <c r="N77" s="142"/>
      <c r="O77" s="142"/>
      <c r="P77" s="142"/>
      <c r="Q77" s="142"/>
      <c r="R77" s="142"/>
      <c r="S77" s="142"/>
      <c r="T77" s="24">
        <f>MAX(T43:T70)</f>
        <v>80.156077078178726</v>
      </c>
      <c r="U77" s="142"/>
      <c r="V77" s="142"/>
      <c r="W77" s="12"/>
    </row>
    <row r="78" spans="1:23">
      <c r="C78" s="70"/>
      <c r="D78" s="70"/>
      <c r="E78" s="48"/>
      <c r="F78" s="48"/>
      <c r="G78" s="70"/>
      <c r="H78" s="70"/>
      <c r="I78" s="70"/>
      <c r="J78" s="70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2"/>
    </row>
    <row r="79" spans="1:23">
      <c r="C79" s="70"/>
      <c r="D79" s="70"/>
      <c r="E79" s="48"/>
      <c r="F79" s="48"/>
      <c r="G79" s="70"/>
      <c r="H79" s="70"/>
      <c r="I79" s="70"/>
      <c r="J79" s="70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2"/>
    </row>
    <row r="80" spans="1:23" ht="14.1" customHeight="1" thickBot="1">
      <c r="C80" s="58"/>
      <c r="D80" s="58"/>
      <c r="E80" s="65"/>
      <c r="F80" s="58"/>
      <c r="G80" s="58"/>
      <c r="H80" s="58"/>
      <c r="I80" s="65"/>
      <c r="J80" s="58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2"/>
    </row>
    <row r="81" spans="1:23" s="136" customFormat="1" ht="75" customHeight="1" thickBot="1">
      <c r="A81" s="200" t="s">
        <v>93</v>
      </c>
      <c r="B81" s="201"/>
      <c r="C81" s="177" t="s">
        <v>81</v>
      </c>
      <c r="D81" s="177" t="s">
        <v>82</v>
      </c>
      <c r="E81" s="177" t="s">
        <v>83</v>
      </c>
      <c r="F81" s="177" t="s">
        <v>84</v>
      </c>
      <c r="G81" s="177" t="s">
        <v>85</v>
      </c>
      <c r="H81" s="177" t="s">
        <v>92</v>
      </c>
      <c r="I81" s="177" t="s">
        <v>87</v>
      </c>
      <c r="J81" s="130" t="s">
        <v>88</v>
      </c>
      <c r="K81" s="202" t="s">
        <v>56</v>
      </c>
      <c r="L81" s="202"/>
      <c r="M81" s="202"/>
      <c r="N81" s="202"/>
      <c r="O81" s="202"/>
      <c r="P81" s="202"/>
      <c r="Q81" s="202"/>
      <c r="R81" s="202"/>
      <c r="S81" s="135"/>
      <c r="T81" s="203" t="s">
        <v>79</v>
      </c>
      <c r="U81" s="204"/>
      <c r="V81" s="45"/>
      <c r="W81" s="1"/>
    </row>
    <row r="82" spans="1:23" s="136" customFormat="1" ht="15.75" thickBot="1">
      <c r="A82" s="2" t="s">
        <v>47</v>
      </c>
      <c r="B82" s="3" t="s">
        <v>26</v>
      </c>
      <c r="C82" s="133" t="s">
        <v>95</v>
      </c>
      <c r="D82" s="181" t="s">
        <v>94</v>
      </c>
      <c r="E82" s="181" t="s">
        <v>94</v>
      </c>
      <c r="F82" s="181" t="s">
        <v>96</v>
      </c>
      <c r="G82" s="181" t="s">
        <v>94</v>
      </c>
      <c r="H82" s="131" t="s">
        <v>94</v>
      </c>
      <c r="I82" s="132" t="s">
        <v>123</v>
      </c>
      <c r="J82" s="194" t="s">
        <v>121</v>
      </c>
      <c r="K82" s="118" t="s">
        <v>58</v>
      </c>
      <c r="L82" s="118" t="s">
        <v>59</v>
      </c>
      <c r="M82" s="118" t="s">
        <v>60</v>
      </c>
      <c r="N82" s="118" t="s">
        <v>61</v>
      </c>
      <c r="O82" s="118" t="s">
        <v>64</v>
      </c>
      <c r="P82" s="118" t="s">
        <v>65</v>
      </c>
      <c r="Q82" s="118" t="s">
        <v>89</v>
      </c>
      <c r="R82" s="118" t="s">
        <v>90</v>
      </c>
      <c r="S82" s="118"/>
      <c r="T82" s="178" t="s">
        <v>62</v>
      </c>
      <c r="U82" s="6" t="s">
        <v>57</v>
      </c>
      <c r="V82" s="118"/>
      <c r="W82" s="7"/>
    </row>
    <row r="83" spans="1:23">
      <c r="A83" s="138">
        <v>1</v>
      </c>
      <c r="B83" s="139" t="s">
        <v>27</v>
      </c>
      <c r="C83" s="124">
        <v>12.380952380952381</v>
      </c>
      <c r="D83" s="124">
        <v>97.189815949488235</v>
      </c>
      <c r="E83" s="124">
        <v>87.95291475373098</v>
      </c>
      <c r="F83" s="193">
        <v>73.818037346046879</v>
      </c>
      <c r="G83" s="193">
        <v>92.5</v>
      </c>
      <c r="H83" s="193">
        <v>97.2</v>
      </c>
      <c r="I83" s="124">
        <v>66.333333333333329</v>
      </c>
      <c r="J83" s="182">
        <v>3.2327216600926088</v>
      </c>
      <c r="K83" s="140">
        <v>10</v>
      </c>
      <c r="L83" s="140">
        <v>20</v>
      </c>
      <c r="M83" s="140">
        <v>20</v>
      </c>
      <c r="N83" s="140">
        <v>10</v>
      </c>
      <c r="O83" s="140">
        <v>10</v>
      </c>
      <c r="P83" s="140">
        <v>10</v>
      </c>
      <c r="Q83" s="140">
        <v>10</v>
      </c>
      <c r="R83" s="140">
        <v>10</v>
      </c>
      <c r="S83" s="141">
        <f t="shared" ref="S83:S110" si="17">SUM(K83:R83)</f>
        <v>100</v>
      </c>
      <c r="T83" s="10">
        <f t="shared" ref="T83:T110" si="18">((C83*K83)+(D83*L83)+(E83*M83)+(F83*N83)+(G83*O83)+(H83*P83)+(I83*Q83)+(J83*R83))/SUM(K83,L83,M83,N83,O83,P83,Q83,R83)</f>
        <v>71.575050612686368</v>
      </c>
      <c r="U83" s="11">
        <f t="shared" ref="U83:U110" si="19">RANK(T83,T$83:T$110)</f>
        <v>12</v>
      </c>
      <c r="V83" s="142"/>
      <c r="W83" s="12"/>
    </row>
    <row r="84" spans="1:23">
      <c r="A84" s="143">
        <v>2</v>
      </c>
      <c r="B84" s="144" t="s">
        <v>17</v>
      </c>
      <c r="C84" s="22">
        <v>0.91743119266055051</v>
      </c>
      <c r="D84" s="22">
        <v>75.567597790001798</v>
      </c>
      <c r="E84" s="22">
        <v>70.2470232165483</v>
      </c>
      <c r="F84" s="129">
        <v>69.885641677255407</v>
      </c>
      <c r="G84" s="129">
        <v>73</v>
      </c>
      <c r="H84" s="129">
        <v>38.9</v>
      </c>
      <c r="I84" s="22">
        <v>42.514970059880241</v>
      </c>
      <c r="J84" s="187"/>
      <c r="K84" s="140">
        <v>10</v>
      </c>
      <c r="L84" s="140">
        <v>20</v>
      </c>
      <c r="M84" s="140">
        <v>20</v>
      </c>
      <c r="N84" s="140">
        <v>10</v>
      </c>
      <c r="O84" s="140">
        <v>10</v>
      </c>
      <c r="P84" s="140">
        <v>10</v>
      </c>
      <c r="Q84" s="140">
        <v>10</v>
      </c>
      <c r="R84" s="145">
        <v>0</v>
      </c>
      <c r="S84" s="141">
        <f t="shared" si="17"/>
        <v>90</v>
      </c>
      <c r="T84" s="10">
        <f t="shared" si="18"/>
        <v>57.427476104766257</v>
      </c>
      <c r="U84" s="15">
        <f t="shared" si="19"/>
        <v>27</v>
      </c>
      <c r="V84" s="142"/>
      <c r="W84" s="12"/>
    </row>
    <row r="85" spans="1:23">
      <c r="A85" s="143">
        <v>3</v>
      </c>
      <c r="B85" s="144" t="s">
        <v>18</v>
      </c>
      <c r="C85" s="22">
        <v>5.825242718446602</v>
      </c>
      <c r="D85" s="22">
        <v>93.626104975352618</v>
      </c>
      <c r="E85" s="22">
        <v>85.433199314897408</v>
      </c>
      <c r="F85" s="129">
        <v>79.94190067782543</v>
      </c>
      <c r="G85" s="129">
        <v>98.2</v>
      </c>
      <c r="H85" s="129">
        <v>95.2</v>
      </c>
      <c r="I85" s="22">
        <v>58.136924803591469</v>
      </c>
      <c r="J85" s="186">
        <v>1.7259813655109209</v>
      </c>
      <c r="K85" s="140">
        <v>10</v>
      </c>
      <c r="L85" s="140">
        <v>20</v>
      </c>
      <c r="M85" s="140">
        <v>20</v>
      </c>
      <c r="N85" s="140">
        <v>10</v>
      </c>
      <c r="O85" s="140">
        <v>10</v>
      </c>
      <c r="P85" s="140">
        <v>10</v>
      </c>
      <c r="Q85" s="140">
        <v>10</v>
      </c>
      <c r="R85" s="140">
        <v>10</v>
      </c>
      <c r="S85" s="141">
        <f t="shared" si="17"/>
        <v>100</v>
      </c>
      <c r="T85" s="10">
        <f t="shared" si="18"/>
        <v>69.714865814587455</v>
      </c>
      <c r="U85" s="15">
        <f t="shared" si="19"/>
        <v>14</v>
      </c>
      <c r="V85" s="142"/>
      <c r="W85" s="12"/>
    </row>
    <row r="86" spans="1:23">
      <c r="A86" s="143">
        <v>4</v>
      </c>
      <c r="B86" s="144" t="s">
        <v>19</v>
      </c>
      <c r="C86" s="22">
        <v>25.358851674641148</v>
      </c>
      <c r="D86" s="22">
        <v>95.842830192384085</v>
      </c>
      <c r="E86" s="22">
        <v>99.330990526402758</v>
      </c>
      <c r="F86" s="129">
        <v>70.749617922242507</v>
      </c>
      <c r="G86" s="129">
        <v>94.2</v>
      </c>
      <c r="H86" s="129">
        <v>99.4</v>
      </c>
      <c r="I86" s="22">
        <v>75.252525252525245</v>
      </c>
      <c r="J86" s="186">
        <v>31.555834378920949</v>
      </c>
      <c r="K86" s="140">
        <v>10</v>
      </c>
      <c r="L86" s="140">
        <v>20</v>
      </c>
      <c r="M86" s="140">
        <v>20</v>
      </c>
      <c r="N86" s="140">
        <v>10</v>
      </c>
      <c r="O86" s="140">
        <v>10</v>
      </c>
      <c r="P86" s="140">
        <v>10</v>
      </c>
      <c r="Q86" s="140">
        <v>10</v>
      </c>
      <c r="R86" s="140">
        <v>10</v>
      </c>
      <c r="S86" s="141">
        <f t="shared" si="17"/>
        <v>100</v>
      </c>
      <c r="T86" s="10">
        <f t="shared" si="18"/>
        <v>78.686447066590347</v>
      </c>
      <c r="U86" s="15">
        <f t="shared" si="19"/>
        <v>1</v>
      </c>
      <c r="V86" s="142"/>
      <c r="W86" s="12"/>
    </row>
    <row r="87" spans="1:23">
      <c r="A87" s="143">
        <v>5</v>
      </c>
      <c r="B87" s="144" t="s">
        <v>16</v>
      </c>
      <c r="C87" s="22">
        <v>10.708898944193061</v>
      </c>
      <c r="D87" s="22">
        <v>90.837243652705752</v>
      </c>
      <c r="E87" s="22">
        <v>94.911676771347686</v>
      </c>
      <c r="F87" s="129">
        <v>87.88880146865985</v>
      </c>
      <c r="G87" s="129">
        <v>92.6</v>
      </c>
      <c r="H87" s="129">
        <v>97.5</v>
      </c>
      <c r="I87" s="124">
        <v>63.843648208469048</v>
      </c>
      <c r="J87" s="186">
        <v>2.151396012533179</v>
      </c>
      <c r="K87" s="140">
        <v>10</v>
      </c>
      <c r="L87" s="140">
        <v>20</v>
      </c>
      <c r="M87" s="140">
        <v>20</v>
      </c>
      <c r="N87" s="140">
        <v>10</v>
      </c>
      <c r="O87" s="140">
        <v>10</v>
      </c>
      <c r="P87" s="140">
        <v>10</v>
      </c>
      <c r="Q87" s="140">
        <v>10</v>
      </c>
      <c r="R87" s="140">
        <v>10</v>
      </c>
      <c r="S87" s="141">
        <f t="shared" si="17"/>
        <v>100</v>
      </c>
      <c r="T87" s="10">
        <f t="shared" si="18"/>
        <v>72.619058548196207</v>
      </c>
      <c r="U87" s="15">
        <f t="shared" si="19"/>
        <v>10</v>
      </c>
      <c r="V87" s="142"/>
      <c r="W87" s="12"/>
    </row>
    <row r="88" spans="1:23">
      <c r="A88" s="143">
        <v>6</v>
      </c>
      <c r="B88" s="144" t="s">
        <v>20</v>
      </c>
      <c r="C88" s="22">
        <v>21.030042918454935</v>
      </c>
      <c r="D88" s="22">
        <v>89.805782370274017</v>
      </c>
      <c r="E88" s="22">
        <v>83.72554126550375</v>
      </c>
      <c r="F88" s="129">
        <v>68.672739102147034</v>
      </c>
      <c r="G88" s="129">
        <v>95.4</v>
      </c>
      <c r="H88" s="129">
        <v>92</v>
      </c>
      <c r="I88" s="22">
        <v>59.186351706036746</v>
      </c>
      <c r="J88" s="186">
        <v>4.3757292882147025</v>
      </c>
      <c r="K88" s="140">
        <v>10</v>
      </c>
      <c r="L88" s="140">
        <v>20</v>
      </c>
      <c r="M88" s="140">
        <v>20</v>
      </c>
      <c r="N88" s="140">
        <v>10</v>
      </c>
      <c r="O88" s="140">
        <v>10</v>
      </c>
      <c r="P88" s="140">
        <v>10</v>
      </c>
      <c r="Q88" s="140">
        <v>10</v>
      </c>
      <c r="R88" s="140">
        <v>10</v>
      </c>
      <c r="S88" s="141">
        <f t="shared" si="17"/>
        <v>100</v>
      </c>
      <c r="T88" s="10">
        <f t="shared" si="18"/>
        <v>68.772751028640911</v>
      </c>
      <c r="U88" s="15">
        <f t="shared" si="19"/>
        <v>16</v>
      </c>
      <c r="V88" s="142"/>
      <c r="W88" s="12"/>
    </row>
    <row r="89" spans="1:23">
      <c r="A89" s="143">
        <v>7</v>
      </c>
      <c r="B89" s="144" t="s">
        <v>21</v>
      </c>
      <c r="C89" s="22">
        <v>28.994082840236686</v>
      </c>
      <c r="D89" s="22">
        <v>94.652893101372754</v>
      </c>
      <c r="E89" s="22">
        <v>85.653459777997398</v>
      </c>
      <c r="F89" s="129">
        <v>84.156877973012328</v>
      </c>
      <c r="G89" s="129">
        <v>94.5</v>
      </c>
      <c r="H89" s="129">
        <v>98.3</v>
      </c>
      <c r="I89" s="22">
        <v>62.46612466124661</v>
      </c>
      <c r="J89" s="186">
        <v>3.5362935389524064</v>
      </c>
      <c r="K89" s="140">
        <v>10</v>
      </c>
      <c r="L89" s="140">
        <v>20</v>
      </c>
      <c r="M89" s="140">
        <v>20</v>
      </c>
      <c r="N89" s="140">
        <v>10</v>
      </c>
      <c r="O89" s="140">
        <v>10</v>
      </c>
      <c r="P89" s="140">
        <v>10</v>
      </c>
      <c r="Q89" s="140">
        <v>10</v>
      </c>
      <c r="R89" s="140">
        <v>10</v>
      </c>
      <c r="S89" s="141">
        <f t="shared" si="17"/>
        <v>100</v>
      </c>
      <c r="T89" s="10">
        <f t="shared" si="18"/>
        <v>73.256608477218833</v>
      </c>
      <c r="U89" s="15">
        <f t="shared" si="19"/>
        <v>6</v>
      </c>
      <c r="V89" s="142"/>
      <c r="W89" s="12"/>
    </row>
    <row r="90" spans="1:23">
      <c r="A90" s="143">
        <v>8</v>
      </c>
      <c r="B90" s="144" t="s">
        <v>22</v>
      </c>
      <c r="C90" s="22">
        <v>5</v>
      </c>
      <c r="D90" s="22">
        <v>84.642920615023513</v>
      </c>
      <c r="E90" s="22">
        <v>79.785024070843463</v>
      </c>
      <c r="F90" s="129">
        <v>82.570281124497996</v>
      </c>
      <c r="G90" s="129">
        <v>88.7</v>
      </c>
      <c r="H90" s="129">
        <v>85.6</v>
      </c>
      <c r="I90" s="22">
        <v>39.272388059701491</v>
      </c>
      <c r="J90" s="186">
        <v>0.28848465421908809</v>
      </c>
      <c r="K90" s="140">
        <v>10</v>
      </c>
      <c r="L90" s="140">
        <v>20</v>
      </c>
      <c r="M90" s="140">
        <v>20</v>
      </c>
      <c r="N90" s="140">
        <v>10</v>
      </c>
      <c r="O90" s="140">
        <v>10</v>
      </c>
      <c r="P90" s="140">
        <v>10</v>
      </c>
      <c r="Q90" s="140">
        <v>10</v>
      </c>
      <c r="R90" s="140">
        <v>10</v>
      </c>
      <c r="S90" s="141">
        <f t="shared" si="17"/>
        <v>100</v>
      </c>
      <c r="T90" s="10">
        <f t="shared" si="18"/>
        <v>63.028704321015248</v>
      </c>
      <c r="U90" s="15">
        <f t="shared" si="19"/>
        <v>25</v>
      </c>
      <c r="V90" s="142"/>
      <c r="W90" s="12"/>
    </row>
    <row r="91" spans="1:23">
      <c r="A91" s="143">
        <v>9</v>
      </c>
      <c r="B91" s="144" t="s">
        <v>23</v>
      </c>
      <c r="C91" s="22">
        <v>15.517241379310345</v>
      </c>
      <c r="D91" s="22">
        <v>90.039959426506456</v>
      </c>
      <c r="E91" s="22">
        <v>72.487275014534561</v>
      </c>
      <c r="F91" s="129">
        <v>85.790110185434017</v>
      </c>
      <c r="G91" s="129">
        <v>88.8</v>
      </c>
      <c r="H91" s="129">
        <v>97.3</v>
      </c>
      <c r="I91" s="124">
        <v>69.715142428785612</v>
      </c>
      <c r="J91" s="186">
        <v>5.9859078590785906</v>
      </c>
      <c r="K91" s="140">
        <v>10</v>
      </c>
      <c r="L91" s="140">
        <v>20</v>
      </c>
      <c r="M91" s="140">
        <v>20</v>
      </c>
      <c r="N91" s="140">
        <v>10</v>
      </c>
      <c r="O91" s="140">
        <v>10</v>
      </c>
      <c r="P91" s="140">
        <v>10</v>
      </c>
      <c r="Q91" s="140">
        <v>10</v>
      </c>
      <c r="R91" s="140">
        <v>10</v>
      </c>
      <c r="S91" s="141">
        <f t="shared" si="17"/>
        <v>100</v>
      </c>
      <c r="T91" s="10">
        <f t="shared" si="18"/>
        <v>68.81628707346907</v>
      </c>
      <c r="U91" s="15">
        <f t="shared" si="19"/>
        <v>15</v>
      </c>
      <c r="V91" s="142"/>
      <c r="W91" s="12"/>
    </row>
    <row r="92" spans="1:23">
      <c r="A92" s="143">
        <v>10</v>
      </c>
      <c r="B92" s="144" t="s">
        <v>24</v>
      </c>
      <c r="C92" s="22">
        <v>18.51063829787234</v>
      </c>
      <c r="D92" s="22">
        <v>90.411874397803871</v>
      </c>
      <c r="E92" s="22">
        <v>94.004316693448445</v>
      </c>
      <c r="F92" s="129">
        <v>93.447336561743342</v>
      </c>
      <c r="G92" s="129">
        <v>95.8</v>
      </c>
      <c r="H92" s="129">
        <v>96.3</v>
      </c>
      <c r="I92" s="22">
        <v>52.352048558421849</v>
      </c>
      <c r="J92" s="186">
        <v>1.7602595006398238</v>
      </c>
      <c r="K92" s="140">
        <v>10</v>
      </c>
      <c r="L92" s="140">
        <v>20</v>
      </c>
      <c r="M92" s="140">
        <v>20</v>
      </c>
      <c r="N92" s="140">
        <v>10</v>
      </c>
      <c r="O92" s="140">
        <v>10</v>
      </c>
      <c r="P92" s="140">
        <v>10</v>
      </c>
      <c r="Q92" s="140">
        <v>10</v>
      </c>
      <c r="R92" s="140">
        <v>10</v>
      </c>
      <c r="S92" s="141">
        <f t="shared" si="17"/>
        <v>100</v>
      </c>
      <c r="T92" s="10">
        <f t="shared" si="18"/>
        <v>72.700266510118198</v>
      </c>
      <c r="U92" s="15">
        <f t="shared" si="19"/>
        <v>9</v>
      </c>
      <c r="V92" s="142"/>
      <c r="W92" s="12"/>
    </row>
    <row r="93" spans="1:23">
      <c r="A93" s="143">
        <v>11</v>
      </c>
      <c r="B93" s="144" t="s">
        <v>54</v>
      </c>
      <c r="C93" s="22">
        <v>6.6037735849056602</v>
      </c>
      <c r="D93" s="22">
        <v>79.074098369593926</v>
      </c>
      <c r="E93" s="22">
        <v>75.288100903157087</v>
      </c>
      <c r="F93" s="129">
        <v>73.117580094324268</v>
      </c>
      <c r="G93" s="129">
        <v>78.8</v>
      </c>
      <c r="H93" s="129">
        <v>82.4</v>
      </c>
      <c r="I93" s="22">
        <v>82.628398791540789</v>
      </c>
      <c r="J93" s="186">
        <v>0.15419407894736842</v>
      </c>
      <c r="K93" s="140">
        <v>10</v>
      </c>
      <c r="L93" s="140">
        <v>20</v>
      </c>
      <c r="M93" s="140">
        <v>20</v>
      </c>
      <c r="N93" s="140">
        <v>10</v>
      </c>
      <c r="O93" s="140">
        <v>10</v>
      </c>
      <c r="P93" s="140">
        <v>10</v>
      </c>
      <c r="Q93" s="140">
        <v>10</v>
      </c>
      <c r="R93" s="140">
        <v>10</v>
      </c>
      <c r="S93" s="141">
        <f t="shared" si="17"/>
        <v>100</v>
      </c>
      <c r="T93" s="10">
        <f t="shared" si="18"/>
        <v>63.242834509522005</v>
      </c>
      <c r="U93" s="15">
        <f t="shared" si="19"/>
        <v>24</v>
      </c>
      <c r="V93" s="142"/>
      <c r="W93" s="12"/>
    </row>
    <row r="94" spans="1:23">
      <c r="A94" s="143">
        <v>12</v>
      </c>
      <c r="B94" s="144" t="s">
        <v>25</v>
      </c>
      <c r="C94" s="22">
        <v>4.6277665995975852</v>
      </c>
      <c r="D94" s="22">
        <v>84.690082217676036</v>
      </c>
      <c r="E94" s="22">
        <v>84.48608378442151</v>
      </c>
      <c r="F94" s="129">
        <v>90.062307256592618</v>
      </c>
      <c r="G94" s="129">
        <v>90.8</v>
      </c>
      <c r="H94" s="129">
        <v>93</v>
      </c>
      <c r="I94" s="22">
        <v>57.427937915742802</v>
      </c>
      <c r="J94" s="186">
        <v>1.9418983998757184</v>
      </c>
      <c r="K94" s="140">
        <v>10</v>
      </c>
      <c r="L94" s="140">
        <v>20</v>
      </c>
      <c r="M94" s="140">
        <v>20</v>
      </c>
      <c r="N94" s="140">
        <v>10</v>
      </c>
      <c r="O94" s="140">
        <v>10</v>
      </c>
      <c r="P94" s="140">
        <v>10</v>
      </c>
      <c r="Q94" s="140">
        <v>10</v>
      </c>
      <c r="R94" s="140">
        <v>10</v>
      </c>
      <c r="S94" s="141">
        <f t="shared" si="17"/>
        <v>100</v>
      </c>
      <c r="T94" s="10">
        <f t="shared" si="18"/>
        <v>67.621224217600385</v>
      </c>
      <c r="U94" s="15">
        <f t="shared" si="19"/>
        <v>17</v>
      </c>
      <c r="V94" s="142"/>
      <c r="W94" s="12"/>
    </row>
    <row r="95" spans="1:23">
      <c r="A95" s="143">
        <v>13</v>
      </c>
      <c r="B95" s="144" t="s">
        <v>0</v>
      </c>
      <c r="C95" s="22">
        <v>10</v>
      </c>
      <c r="D95" s="22">
        <v>84.325714018604216</v>
      </c>
      <c r="E95" s="22">
        <v>84.55857662984036</v>
      </c>
      <c r="F95" s="129">
        <v>64.354633169488437</v>
      </c>
      <c r="G95" s="129">
        <v>75.099999999999994</v>
      </c>
      <c r="H95" s="129">
        <v>91.8</v>
      </c>
      <c r="I95" s="124">
        <v>64.39169139465875</v>
      </c>
      <c r="J95" s="186">
        <v>3.3333333333333335</v>
      </c>
      <c r="K95" s="140">
        <v>10</v>
      </c>
      <c r="L95" s="140">
        <v>20</v>
      </c>
      <c r="M95" s="140">
        <v>20</v>
      </c>
      <c r="N95" s="140">
        <v>10</v>
      </c>
      <c r="O95" s="140">
        <v>10</v>
      </c>
      <c r="P95" s="140">
        <v>10</v>
      </c>
      <c r="Q95" s="140">
        <v>10</v>
      </c>
      <c r="R95" s="140">
        <v>10</v>
      </c>
      <c r="S95" s="141">
        <f t="shared" si="17"/>
        <v>100</v>
      </c>
      <c r="T95" s="10">
        <f t="shared" si="18"/>
        <v>64.67482391943696</v>
      </c>
      <c r="U95" s="15">
        <f t="shared" si="19"/>
        <v>22</v>
      </c>
      <c r="V95" s="142"/>
      <c r="W95" s="12"/>
    </row>
    <row r="96" spans="1:23">
      <c r="A96" s="143">
        <v>14</v>
      </c>
      <c r="B96" s="144" t="s">
        <v>1</v>
      </c>
      <c r="C96" s="22">
        <v>12.217194570135746</v>
      </c>
      <c r="D96" s="22">
        <v>64.64684287812041</v>
      </c>
      <c r="E96" s="22">
        <v>73.541765232981831</v>
      </c>
      <c r="F96" s="129">
        <v>73.771511507360572</v>
      </c>
      <c r="G96" s="129">
        <v>93.7</v>
      </c>
      <c r="H96" s="129">
        <v>70.099999999999994</v>
      </c>
      <c r="I96" s="22">
        <v>34.837092731829571</v>
      </c>
      <c r="J96" s="186">
        <v>1.1823719097097811</v>
      </c>
      <c r="K96" s="140">
        <v>10</v>
      </c>
      <c r="L96" s="140">
        <v>20</v>
      </c>
      <c r="M96" s="140">
        <v>20</v>
      </c>
      <c r="N96" s="140">
        <v>10</v>
      </c>
      <c r="O96" s="140">
        <v>10</v>
      </c>
      <c r="P96" s="140">
        <v>10</v>
      </c>
      <c r="Q96" s="140">
        <v>10</v>
      </c>
      <c r="R96" s="140">
        <v>10</v>
      </c>
      <c r="S96" s="141">
        <f t="shared" si="17"/>
        <v>100</v>
      </c>
      <c r="T96" s="10">
        <f t="shared" si="18"/>
        <v>56.218538694124021</v>
      </c>
      <c r="U96" s="15">
        <f t="shared" si="19"/>
        <v>28</v>
      </c>
      <c r="V96" s="142"/>
      <c r="W96" s="12"/>
    </row>
    <row r="97" spans="1:23">
      <c r="A97" s="143">
        <v>15</v>
      </c>
      <c r="B97" s="144" t="s">
        <v>2</v>
      </c>
      <c r="C97" s="22">
        <v>21.900826446280991</v>
      </c>
      <c r="D97" s="22">
        <v>91.07827591428655</v>
      </c>
      <c r="E97" s="22">
        <v>83.263615289689014</v>
      </c>
      <c r="F97" s="129">
        <v>89.850746268656707</v>
      </c>
      <c r="G97" s="129">
        <v>96.4</v>
      </c>
      <c r="H97" s="129">
        <v>74.5</v>
      </c>
      <c r="I97" s="22">
        <v>39.920424403183027</v>
      </c>
      <c r="J97" s="186">
        <v>0.15419407894736842</v>
      </c>
      <c r="K97" s="140">
        <v>10</v>
      </c>
      <c r="L97" s="140">
        <v>20</v>
      </c>
      <c r="M97" s="140">
        <v>20</v>
      </c>
      <c r="N97" s="140">
        <v>10</v>
      </c>
      <c r="O97" s="140">
        <v>10</v>
      </c>
      <c r="P97" s="140">
        <v>10</v>
      </c>
      <c r="Q97" s="140">
        <v>10</v>
      </c>
      <c r="R97" s="140">
        <v>10</v>
      </c>
      <c r="S97" s="141">
        <f t="shared" si="17"/>
        <v>100</v>
      </c>
      <c r="T97" s="10">
        <f t="shared" si="18"/>
        <v>67.140997360501913</v>
      </c>
      <c r="U97" s="15">
        <f t="shared" si="19"/>
        <v>19</v>
      </c>
      <c r="V97" s="142"/>
      <c r="W97" s="12"/>
    </row>
    <row r="98" spans="1:23">
      <c r="A98" s="143">
        <v>16</v>
      </c>
      <c r="B98" s="144" t="s">
        <v>3</v>
      </c>
      <c r="C98" s="22">
        <v>23.668639053254438</v>
      </c>
      <c r="D98" s="22">
        <v>95.061241216021372</v>
      </c>
      <c r="E98" s="22">
        <v>84.144336413910708</v>
      </c>
      <c r="F98" s="129">
        <v>100</v>
      </c>
      <c r="G98" s="129">
        <v>96.9</v>
      </c>
      <c r="H98" s="129">
        <v>99.8</v>
      </c>
      <c r="I98" s="22">
        <v>51.055662188099802</v>
      </c>
      <c r="J98" s="186">
        <v>4.2857142857142856</v>
      </c>
      <c r="K98" s="140">
        <v>10</v>
      </c>
      <c r="L98" s="140">
        <v>20</v>
      </c>
      <c r="M98" s="140">
        <v>20</v>
      </c>
      <c r="N98" s="140">
        <v>10</v>
      </c>
      <c r="O98" s="140">
        <v>10</v>
      </c>
      <c r="P98" s="140">
        <v>10</v>
      </c>
      <c r="Q98" s="140">
        <v>10</v>
      </c>
      <c r="R98" s="140">
        <v>10</v>
      </c>
      <c r="S98" s="141">
        <f t="shared" si="17"/>
        <v>100</v>
      </c>
      <c r="T98" s="10">
        <f t="shared" si="18"/>
        <v>73.412117078693271</v>
      </c>
      <c r="U98" s="15">
        <f t="shared" si="19"/>
        <v>5</v>
      </c>
      <c r="V98" s="142"/>
      <c r="W98" s="12"/>
    </row>
    <row r="99" spans="1:23">
      <c r="A99" s="143">
        <v>17</v>
      </c>
      <c r="B99" s="144" t="s">
        <v>4</v>
      </c>
      <c r="C99" s="22">
        <v>4.0178571428571432</v>
      </c>
      <c r="D99" s="22">
        <v>89.770076478465242</v>
      </c>
      <c r="E99" s="22">
        <v>77.230198188530892</v>
      </c>
      <c r="F99" s="129">
        <v>99.333650642551163</v>
      </c>
      <c r="G99" s="129">
        <v>98.3</v>
      </c>
      <c r="H99" s="129">
        <v>83.6</v>
      </c>
      <c r="I99" s="124">
        <v>55.319148936170215</v>
      </c>
      <c r="J99" s="186">
        <v>0.21550065419841452</v>
      </c>
      <c r="K99" s="140">
        <v>10</v>
      </c>
      <c r="L99" s="140">
        <v>20</v>
      </c>
      <c r="M99" s="140">
        <v>20</v>
      </c>
      <c r="N99" s="140">
        <v>10</v>
      </c>
      <c r="O99" s="140">
        <v>10</v>
      </c>
      <c r="P99" s="140">
        <v>10</v>
      </c>
      <c r="Q99" s="140">
        <v>10</v>
      </c>
      <c r="R99" s="140">
        <v>10</v>
      </c>
      <c r="S99" s="141">
        <f t="shared" si="17"/>
        <v>100</v>
      </c>
      <c r="T99" s="10">
        <f t="shared" si="18"/>
        <v>67.478670670976911</v>
      </c>
      <c r="U99" s="15">
        <f t="shared" si="19"/>
        <v>18</v>
      </c>
      <c r="V99" s="142"/>
      <c r="W99" s="12"/>
    </row>
    <row r="100" spans="1:23">
      <c r="A100" s="143">
        <v>18</v>
      </c>
      <c r="B100" s="144" t="s">
        <v>5</v>
      </c>
      <c r="C100" s="22">
        <v>14.92537313432836</v>
      </c>
      <c r="D100" s="22">
        <v>91.487278322634793</v>
      </c>
      <c r="E100" s="22">
        <v>81.649785038488687</v>
      </c>
      <c r="F100" s="129">
        <v>80.917187796096272</v>
      </c>
      <c r="G100" s="129">
        <v>91.4</v>
      </c>
      <c r="H100" s="129">
        <v>94.7</v>
      </c>
      <c r="I100" s="176"/>
      <c r="J100" s="186">
        <v>2.6748971193415638</v>
      </c>
      <c r="K100" s="140">
        <v>10</v>
      </c>
      <c r="L100" s="140">
        <v>20</v>
      </c>
      <c r="M100" s="140">
        <v>20</v>
      </c>
      <c r="N100" s="140">
        <v>10</v>
      </c>
      <c r="O100" s="140">
        <v>10</v>
      </c>
      <c r="P100" s="140">
        <v>10</v>
      </c>
      <c r="Q100" s="145">
        <v>0</v>
      </c>
      <c r="R100" s="140">
        <v>10</v>
      </c>
      <c r="S100" s="141">
        <f t="shared" si="17"/>
        <v>90</v>
      </c>
      <c r="T100" s="10">
        <f t="shared" si="18"/>
        <v>70.099064974668124</v>
      </c>
      <c r="U100" s="15">
        <f t="shared" si="19"/>
        <v>13</v>
      </c>
      <c r="V100" s="142"/>
      <c r="W100" s="12"/>
    </row>
    <row r="101" spans="1:23">
      <c r="A101" s="143">
        <v>19</v>
      </c>
      <c r="B101" s="144" t="s">
        <v>6</v>
      </c>
      <c r="C101" s="22">
        <v>24</v>
      </c>
      <c r="D101" s="22">
        <v>97.465417465417474</v>
      </c>
      <c r="E101" s="22">
        <v>97.595174501814967</v>
      </c>
      <c r="F101" s="129">
        <v>86.447708750183011</v>
      </c>
      <c r="G101" s="129">
        <v>97.4</v>
      </c>
      <c r="H101" s="129">
        <v>99.6</v>
      </c>
      <c r="I101" s="22">
        <v>72.894333843797853</v>
      </c>
      <c r="J101" s="186">
        <v>7.5619005130492969</v>
      </c>
      <c r="K101" s="140">
        <v>10</v>
      </c>
      <c r="L101" s="140">
        <v>20</v>
      </c>
      <c r="M101" s="140">
        <v>20</v>
      </c>
      <c r="N101" s="140">
        <v>10</v>
      </c>
      <c r="O101" s="140">
        <v>10</v>
      </c>
      <c r="P101" s="140">
        <v>10</v>
      </c>
      <c r="Q101" s="140">
        <v>10</v>
      </c>
      <c r="R101" s="140">
        <v>10</v>
      </c>
      <c r="S101" s="141">
        <f t="shared" si="17"/>
        <v>100</v>
      </c>
      <c r="T101" s="10">
        <f t="shared" si="18"/>
        <v>77.802512704149507</v>
      </c>
      <c r="U101" s="15">
        <f t="shared" si="19"/>
        <v>2</v>
      </c>
      <c r="V101" s="142"/>
      <c r="W101" s="12"/>
    </row>
    <row r="102" spans="1:23">
      <c r="A102" s="143">
        <v>20</v>
      </c>
      <c r="B102" s="144" t="s">
        <v>7</v>
      </c>
      <c r="C102" s="22">
        <v>22</v>
      </c>
      <c r="D102" s="22">
        <v>92.579252964177826</v>
      </c>
      <c r="E102" s="22">
        <v>83.471466438589786</v>
      </c>
      <c r="F102" s="129">
        <v>86.350540783072788</v>
      </c>
      <c r="G102" s="129">
        <v>88.2</v>
      </c>
      <c r="H102" s="129">
        <v>97.6</v>
      </c>
      <c r="I102" s="22">
        <v>63.218390804597703</v>
      </c>
      <c r="J102" s="186">
        <v>6.4067462490417251</v>
      </c>
      <c r="K102" s="140">
        <v>10</v>
      </c>
      <c r="L102" s="140">
        <v>20</v>
      </c>
      <c r="M102" s="140">
        <v>20</v>
      </c>
      <c r="N102" s="140">
        <v>10</v>
      </c>
      <c r="O102" s="140">
        <v>10</v>
      </c>
      <c r="P102" s="140">
        <v>10</v>
      </c>
      <c r="Q102" s="140">
        <v>10</v>
      </c>
      <c r="R102" s="140">
        <v>10</v>
      </c>
      <c r="S102" s="141">
        <f t="shared" si="17"/>
        <v>100</v>
      </c>
      <c r="T102" s="10">
        <f t="shared" si="18"/>
        <v>71.587711664224742</v>
      </c>
      <c r="U102" s="15">
        <f t="shared" si="19"/>
        <v>11</v>
      </c>
      <c r="V102" s="142"/>
      <c r="W102" s="12"/>
    </row>
    <row r="103" spans="1:23">
      <c r="A103" s="143">
        <v>21</v>
      </c>
      <c r="B103" s="144" t="s">
        <v>8</v>
      </c>
      <c r="C103" s="22">
        <v>6.236559139784946</v>
      </c>
      <c r="D103" s="22">
        <v>76.200749149478654</v>
      </c>
      <c r="E103" s="22">
        <v>71.212459123643796</v>
      </c>
      <c r="F103" s="129">
        <v>87.713004484304932</v>
      </c>
      <c r="G103" s="129">
        <v>91.9</v>
      </c>
      <c r="H103" s="129">
        <v>81.400000000000006</v>
      </c>
      <c r="I103" s="124">
        <v>78.606158833063205</v>
      </c>
      <c r="J103" s="186">
        <v>0.75676180688559813</v>
      </c>
      <c r="K103" s="140">
        <v>10</v>
      </c>
      <c r="L103" s="140">
        <v>20</v>
      </c>
      <c r="M103" s="140">
        <v>20</v>
      </c>
      <c r="N103" s="140">
        <v>10</v>
      </c>
      <c r="O103" s="140">
        <v>10</v>
      </c>
      <c r="P103" s="140">
        <v>10</v>
      </c>
      <c r="Q103" s="140">
        <v>10</v>
      </c>
      <c r="R103" s="140">
        <v>10</v>
      </c>
      <c r="S103" s="141">
        <f t="shared" si="17"/>
        <v>100</v>
      </c>
      <c r="T103" s="10">
        <f t="shared" si="18"/>
        <v>64.14389008102836</v>
      </c>
      <c r="U103" s="15">
        <f t="shared" si="19"/>
        <v>23</v>
      </c>
      <c r="V103" s="142"/>
      <c r="W103" s="12"/>
    </row>
    <row r="104" spans="1:23">
      <c r="A104" s="143">
        <v>22</v>
      </c>
      <c r="B104" s="144" t="s">
        <v>9</v>
      </c>
      <c r="C104" s="22">
        <v>5.5555555555555554</v>
      </c>
      <c r="D104" s="22">
        <v>83.157872860114196</v>
      </c>
      <c r="E104" s="22">
        <v>80.929762675631011</v>
      </c>
      <c r="F104" s="129">
        <v>77.812223206377325</v>
      </c>
      <c r="G104" s="129">
        <v>88</v>
      </c>
      <c r="H104" s="129">
        <v>89.2</v>
      </c>
      <c r="I104" s="22">
        <v>64.21052631578948</v>
      </c>
      <c r="J104" s="186">
        <v>0.95322012175584758</v>
      </c>
      <c r="K104" s="140">
        <v>10</v>
      </c>
      <c r="L104" s="140">
        <v>20</v>
      </c>
      <c r="M104" s="140">
        <v>20</v>
      </c>
      <c r="N104" s="140">
        <v>10</v>
      </c>
      <c r="O104" s="140">
        <v>10</v>
      </c>
      <c r="P104" s="140">
        <v>10</v>
      </c>
      <c r="Q104" s="140">
        <v>10</v>
      </c>
      <c r="R104" s="140">
        <v>10</v>
      </c>
      <c r="S104" s="141">
        <f t="shared" si="17"/>
        <v>100</v>
      </c>
      <c r="T104" s="10">
        <f t="shared" si="18"/>
        <v>65.390679627096873</v>
      </c>
      <c r="U104" s="15">
        <f t="shared" si="19"/>
        <v>21</v>
      </c>
      <c r="V104" s="142"/>
      <c r="W104" s="12"/>
    </row>
    <row r="105" spans="1:23">
      <c r="A105" s="143">
        <v>23</v>
      </c>
      <c r="B105" s="144" t="s">
        <v>10</v>
      </c>
      <c r="C105" s="22">
        <v>1.3071895424836601</v>
      </c>
      <c r="D105" s="22">
        <v>66.844308374432302</v>
      </c>
      <c r="E105" s="22">
        <v>75.33500618721915</v>
      </c>
      <c r="F105" s="129">
        <v>91.087169441723802</v>
      </c>
      <c r="G105" s="129">
        <v>87.3</v>
      </c>
      <c r="H105" s="129">
        <v>65.599999999999994</v>
      </c>
      <c r="I105" s="22">
        <v>62.39067055393587</v>
      </c>
      <c r="J105" s="186">
        <v>0.32958768359582374</v>
      </c>
      <c r="K105" s="140">
        <v>10</v>
      </c>
      <c r="L105" s="140">
        <v>20</v>
      </c>
      <c r="M105" s="140">
        <v>20</v>
      </c>
      <c r="N105" s="140">
        <v>10</v>
      </c>
      <c r="O105" s="140">
        <v>10</v>
      </c>
      <c r="P105" s="140">
        <v>10</v>
      </c>
      <c r="Q105" s="140">
        <v>10</v>
      </c>
      <c r="R105" s="140">
        <v>10</v>
      </c>
      <c r="S105" s="141">
        <f t="shared" si="17"/>
        <v>100</v>
      </c>
      <c r="T105" s="10">
        <f t="shared" si="18"/>
        <v>59.237324634504212</v>
      </c>
      <c r="U105" s="15">
        <f t="shared" si="19"/>
        <v>26</v>
      </c>
      <c r="V105" s="142"/>
      <c r="W105" s="12"/>
    </row>
    <row r="106" spans="1:23">
      <c r="A106" s="143">
        <v>24</v>
      </c>
      <c r="B106" s="144" t="s">
        <v>11</v>
      </c>
      <c r="C106" s="22">
        <v>10</v>
      </c>
      <c r="D106" s="22">
        <v>97.808553035713402</v>
      </c>
      <c r="E106" s="22">
        <v>85.182530576641383</v>
      </c>
      <c r="F106" s="129">
        <v>81.00833333333334</v>
      </c>
      <c r="G106" s="129">
        <v>84.6</v>
      </c>
      <c r="H106" s="129">
        <v>93.1</v>
      </c>
      <c r="I106" s="22">
        <v>86.973180076628353</v>
      </c>
      <c r="J106" s="186">
        <v>6.2942892872030001</v>
      </c>
      <c r="K106" s="140">
        <v>10</v>
      </c>
      <c r="L106" s="140">
        <v>20</v>
      </c>
      <c r="M106" s="140">
        <v>20</v>
      </c>
      <c r="N106" s="140">
        <v>10</v>
      </c>
      <c r="O106" s="140">
        <v>10</v>
      </c>
      <c r="P106" s="140">
        <v>10</v>
      </c>
      <c r="Q106" s="140">
        <v>10</v>
      </c>
      <c r="R106" s="140">
        <v>10</v>
      </c>
      <c r="S106" s="141">
        <f t="shared" si="17"/>
        <v>100</v>
      </c>
      <c r="T106" s="10">
        <f t="shared" si="18"/>
        <v>72.79579699218742</v>
      </c>
      <c r="U106" s="15">
        <f t="shared" si="19"/>
        <v>8</v>
      </c>
      <c r="V106" s="142"/>
      <c r="W106" s="12"/>
    </row>
    <row r="107" spans="1:23">
      <c r="A107" s="143">
        <v>25</v>
      </c>
      <c r="B107" s="144" t="s">
        <v>12</v>
      </c>
      <c r="C107" s="22">
        <v>5.5248618784530388</v>
      </c>
      <c r="D107" s="22">
        <v>91.067164085708072</v>
      </c>
      <c r="E107" s="22">
        <v>74.537444013614305</v>
      </c>
      <c r="F107" s="129">
        <v>82.079365079365076</v>
      </c>
      <c r="G107" s="129">
        <v>96.7</v>
      </c>
      <c r="H107" s="129">
        <v>87.7</v>
      </c>
      <c r="I107" s="124">
        <v>54.255319148936174</v>
      </c>
      <c r="J107" s="186">
        <v>0.45343564701778871</v>
      </c>
      <c r="K107" s="140">
        <v>10</v>
      </c>
      <c r="L107" s="140">
        <v>20</v>
      </c>
      <c r="M107" s="140">
        <v>20</v>
      </c>
      <c r="N107" s="140">
        <v>10</v>
      </c>
      <c r="O107" s="140">
        <v>10</v>
      </c>
      <c r="P107" s="140">
        <v>10</v>
      </c>
      <c r="Q107" s="140">
        <v>10</v>
      </c>
      <c r="R107" s="140">
        <v>10</v>
      </c>
      <c r="S107" s="141">
        <f t="shared" si="17"/>
        <v>100</v>
      </c>
      <c r="T107" s="10">
        <f t="shared" si="18"/>
        <v>65.792219795241692</v>
      </c>
      <c r="U107" s="15">
        <f t="shared" si="19"/>
        <v>20</v>
      </c>
      <c r="V107" s="142"/>
      <c r="W107" s="12"/>
    </row>
    <row r="108" spans="1:23">
      <c r="A108" s="143">
        <v>26</v>
      </c>
      <c r="B108" s="144" t="s">
        <v>13</v>
      </c>
      <c r="C108" s="22">
        <v>50.416666666666664</v>
      </c>
      <c r="D108" s="22">
        <v>88.362835944955819</v>
      </c>
      <c r="E108" s="22">
        <v>94.740610458181877</v>
      </c>
      <c r="F108" s="129">
        <v>73.602357742008621</v>
      </c>
      <c r="G108" s="129">
        <v>93.8</v>
      </c>
      <c r="H108" s="129">
        <v>97.9</v>
      </c>
      <c r="I108" s="22">
        <v>78.791773778920302</v>
      </c>
      <c r="J108" s="186">
        <v>14.027149321266968</v>
      </c>
      <c r="K108" s="140">
        <v>10</v>
      </c>
      <c r="L108" s="140">
        <v>20</v>
      </c>
      <c r="M108" s="140">
        <v>20</v>
      </c>
      <c r="N108" s="140">
        <v>10</v>
      </c>
      <c r="O108" s="140">
        <v>10</v>
      </c>
      <c r="P108" s="140">
        <v>10</v>
      </c>
      <c r="Q108" s="140">
        <v>10</v>
      </c>
      <c r="R108" s="140">
        <v>10</v>
      </c>
      <c r="S108" s="141">
        <f t="shared" si="17"/>
        <v>100</v>
      </c>
      <c r="T108" s="10">
        <f t="shared" si="18"/>
        <v>77.474484031513796</v>
      </c>
      <c r="U108" s="15">
        <f t="shared" si="19"/>
        <v>3</v>
      </c>
      <c r="V108" s="142"/>
      <c r="W108" s="12"/>
    </row>
    <row r="109" spans="1:23">
      <c r="A109" s="143">
        <v>27</v>
      </c>
      <c r="B109" s="144" t="s">
        <v>14</v>
      </c>
      <c r="C109" s="22">
        <v>42.924528301886795</v>
      </c>
      <c r="D109" s="22">
        <v>85.979717232485768</v>
      </c>
      <c r="E109" s="22">
        <v>98.902018283335735</v>
      </c>
      <c r="F109" s="129">
        <v>72.465479184846771</v>
      </c>
      <c r="G109" s="129">
        <v>94.6</v>
      </c>
      <c r="H109" s="129">
        <v>99.2</v>
      </c>
      <c r="I109" s="22">
        <v>72.664359861591691</v>
      </c>
      <c r="J109" s="186">
        <v>20.270778488153443</v>
      </c>
      <c r="K109" s="140">
        <v>10</v>
      </c>
      <c r="L109" s="140">
        <v>20</v>
      </c>
      <c r="M109" s="140">
        <v>20</v>
      </c>
      <c r="N109" s="140">
        <v>10</v>
      </c>
      <c r="O109" s="140">
        <v>10</v>
      </c>
      <c r="P109" s="140">
        <v>10</v>
      </c>
      <c r="Q109" s="140">
        <v>10</v>
      </c>
      <c r="R109" s="140">
        <v>10</v>
      </c>
      <c r="S109" s="141">
        <f t="shared" si="17"/>
        <v>100</v>
      </c>
      <c r="T109" s="10">
        <f t="shared" si="18"/>
        <v>77.188861686812174</v>
      </c>
      <c r="U109" s="15">
        <f t="shared" si="19"/>
        <v>4</v>
      </c>
      <c r="V109" s="142"/>
      <c r="W109" s="12"/>
    </row>
    <row r="110" spans="1:23" s="12" customFormat="1" ht="15" customHeight="1" thickBot="1">
      <c r="A110" s="18">
        <v>28</v>
      </c>
      <c r="B110" s="146" t="s">
        <v>15</v>
      </c>
      <c r="C110" s="125">
        <v>16.551724137931036</v>
      </c>
      <c r="D110" s="125">
        <v>95.614695508600704</v>
      </c>
      <c r="E110" s="125">
        <v>95.259448248805157</v>
      </c>
      <c r="F110" s="149">
        <v>78.843529679326821</v>
      </c>
      <c r="G110" s="149">
        <v>85.9</v>
      </c>
      <c r="H110" s="149">
        <v>98.6</v>
      </c>
      <c r="I110" s="125">
        <v>58.234519104084328</v>
      </c>
      <c r="J110" s="188">
        <v>12.172006072967626</v>
      </c>
      <c r="K110" s="140">
        <v>10</v>
      </c>
      <c r="L110" s="140">
        <v>20</v>
      </c>
      <c r="M110" s="140">
        <v>20</v>
      </c>
      <c r="N110" s="140">
        <v>10</v>
      </c>
      <c r="O110" s="140">
        <v>10</v>
      </c>
      <c r="P110" s="140">
        <v>10</v>
      </c>
      <c r="Q110" s="140">
        <v>10</v>
      </c>
      <c r="R110" s="140">
        <v>10</v>
      </c>
      <c r="S110" s="141">
        <f t="shared" si="17"/>
        <v>100</v>
      </c>
      <c r="T110" s="185">
        <f t="shared" si="18"/>
        <v>73.205006650912139</v>
      </c>
      <c r="U110" s="20">
        <f t="shared" si="19"/>
        <v>7</v>
      </c>
      <c r="V110" s="142"/>
    </row>
    <row r="111" spans="1:23" s="12" customFormat="1" ht="15" customHeight="1">
      <c r="A111" s="134"/>
      <c r="B111" s="142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</row>
    <row r="112" spans="1:23">
      <c r="A112" s="140"/>
      <c r="B112" s="1" t="s">
        <v>68</v>
      </c>
      <c r="C112" s="1"/>
      <c r="D112" s="1"/>
      <c r="E112" s="1"/>
      <c r="F112" s="1"/>
      <c r="G112" s="1"/>
      <c r="H112" s="1"/>
      <c r="I112" s="1"/>
      <c r="J112" s="1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2"/>
    </row>
    <row r="113" spans="1:23">
      <c r="A113" s="140"/>
      <c r="B113" s="21" t="s">
        <v>28</v>
      </c>
      <c r="C113" s="22">
        <f t="shared" ref="C113:J113" si="20">AVERAGE(C83:C110)</f>
        <v>15.240067789317493</v>
      </c>
      <c r="D113" s="22">
        <f t="shared" si="20"/>
        <v>87.779685660978558</v>
      </c>
      <c r="E113" s="22">
        <f t="shared" si="20"/>
        <v>84.10213583549114</v>
      </c>
      <c r="F113" s="22">
        <f t="shared" si="20"/>
        <v>81.633524016374182</v>
      </c>
      <c r="G113" s="22">
        <f t="shared" si="20"/>
        <v>90.839285714285737</v>
      </c>
      <c r="H113" s="22">
        <f t="shared" si="20"/>
        <v>89.196428571428541</v>
      </c>
      <c r="I113" s="22">
        <f>AVERAGE(I83:I110)</f>
        <v>61.736779472391177</v>
      </c>
      <c r="J113" s="22">
        <f t="shared" si="20"/>
        <v>5.1029847151543413</v>
      </c>
      <c r="K113" s="142"/>
      <c r="L113" s="142"/>
      <c r="M113" s="142"/>
      <c r="N113" s="142"/>
      <c r="O113" s="142"/>
      <c r="P113" s="142"/>
      <c r="Q113" s="142"/>
      <c r="R113" s="142"/>
      <c r="S113" s="142"/>
      <c r="T113" s="22">
        <f>AVERAGE(T83:T110)</f>
        <v>68.968009816088696</v>
      </c>
      <c r="U113" s="142"/>
      <c r="V113" s="142"/>
      <c r="W113" s="12"/>
    </row>
    <row r="114" spans="1:23">
      <c r="A114" s="140"/>
      <c r="B114" s="21" t="s">
        <v>32</v>
      </c>
      <c r="C114" s="22">
        <f t="shared" ref="C114:J114" si="21">STDEV(C83:C110)</f>
        <v>11.936941704583209</v>
      </c>
      <c r="D114" s="22">
        <f t="shared" si="21"/>
        <v>8.6503648418275869</v>
      </c>
      <c r="E114" s="22">
        <f t="shared" si="21"/>
        <v>8.6919704305965784</v>
      </c>
      <c r="F114" s="22">
        <f t="shared" si="21"/>
        <v>9.1439027612383335</v>
      </c>
      <c r="G114" s="22">
        <f t="shared" si="21"/>
        <v>6.593787159177122</v>
      </c>
      <c r="H114" s="22">
        <f t="shared" si="21"/>
        <v>13.503071862930113</v>
      </c>
      <c r="I114" s="22">
        <f>STDEV(I83:I110)</f>
        <v>13.307305127877433</v>
      </c>
      <c r="J114" s="22">
        <f t="shared" si="21"/>
        <v>7.1219153595652962</v>
      </c>
      <c r="K114" s="142"/>
      <c r="L114" s="142"/>
      <c r="M114" s="142"/>
      <c r="N114" s="142"/>
      <c r="O114" s="142"/>
      <c r="P114" s="142"/>
      <c r="Q114" s="142"/>
      <c r="R114" s="142"/>
      <c r="S114" s="142"/>
      <c r="T114" s="22">
        <f>STDEV(T83:T110)</f>
        <v>5.9517549691680358</v>
      </c>
      <c r="U114" s="142"/>
      <c r="V114" s="142"/>
      <c r="W114" s="12"/>
    </row>
    <row r="115" spans="1:23">
      <c r="A115" s="140"/>
      <c r="B115" s="21" t="s">
        <v>29</v>
      </c>
      <c r="C115" s="23">
        <f t="shared" ref="C115:J115" si="22">COUNT(C83:C110)</f>
        <v>28</v>
      </c>
      <c r="D115" s="23">
        <f t="shared" si="22"/>
        <v>28</v>
      </c>
      <c r="E115" s="23">
        <f t="shared" si="22"/>
        <v>28</v>
      </c>
      <c r="F115" s="23">
        <f t="shared" si="22"/>
        <v>28</v>
      </c>
      <c r="G115" s="23">
        <f t="shared" si="22"/>
        <v>28</v>
      </c>
      <c r="H115" s="23">
        <f t="shared" si="22"/>
        <v>28</v>
      </c>
      <c r="I115" s="23">
        <f>COUNT(I83:I110)</f>
        <v>27</v>
      </c>
      <c r="J115" s="23">
        <f t="shared" si="22"/>
        <v>27</v>
      </c>
      <c r="K115" s="142"/>
      <c r="L115" s="142"/>
      <c r="M115" s="142"/>
      <c r="N115" s="142"/>
      <c r="O115" s="142"/>
      <c r="P115" s="142"/>
      <c r="Q115" s="142"/>
      <c r="R115" s="142"/>
      <c r="S115" s="142"/>
      <c r="T115" s="23">
        <f>COUNT(T83:T110)</f>
        <v>28</v>
      </c>
      <c r="U115" s="142"/>
      <c r="V115" s="142"/>
      <c r="W115" s="12"/>
    </row>
    <row r="116" spans="1:23">
      <c r="B116" s="21" t="s">
        <v>30</v>
      </c>
      <c r="C116" s="24">
        <f t="shared" ref="C116:J116" si="23">MIN(C83:C110)</f>
        <v>0.91743119266055051</v>
      </c>
      <c r="D116" s="24">
        <f t="shared" si="23"/>
        <v>64.64684287812041</v>
      </c>
      <c r="E116" s="24">
        <f t="shared" si="23"/>
        <v>70.2470232165483</v>
      </c>
      <c r="F116" s="24">
        <f t="shared" si="23"/>
        <v>64.354633169488437</v>
      </c>
      <c r="G116" s="24">
        <f t="shared" si="23"/>
        <v>73</v>
      </c>
      <c r="H116" s="24">
        <f t="shared" si="23"/>
        <v>38.9</v>
      </c>
      <c r="I116" s="24">
        <f>MIN(I83:I110)</f>
        <v>34.837092731829571</v>
      </c>
      <c r="J116" s="24">
        <f t="shared" si="23"/>
        <v>0.15419407894736842</v>
      </c>
      <c r="K116" s="142"/>
      <c r="L116" s="142"/>
      <c r="M116" s="142"/>
      <c r="N116" s="142"/>
      <c r="O116" s="142"/>
      <c r="P116" s="142"/>
      <c r="Q116" s="142"/>
      <c r="R116" s="142"/>
      <c r="S116" s="142"/>
      <c r="T116" s="24">
        <f>MIN(T83:T110)</f>
        <v>56.218538694124021</v>
      </c>
      <c r="U116" s="142"/>
      <c r="V116" s="142"/>
      <c r="W116" s="12"/>
    </row>
    <row r="117" spans="1:23">
      <c r="B117" s="21" t="s">
        <v>31</v>
      </c>
      <c r="C117" s="24">
        <f t="shared" ref="C117:J117" si="24">MAX(C83:C110)</f>
        <v>50.416666666666664</v>
      </c>
      <c r="D117" s="24">
        <f t="shared" si="24"/>
        <v>97.808553035713402</v>
      </c>
      <c r="E117" s="24">
        <f t="shared" si="24"/>
        <v>99.330990526402758</v>
      </c>
      <c r="F117" s="24">
        <f t="shared" si="24"/>
        <v>100</v>
      </c>
      <c r="G117" s="24">
        <f t="shared" si="24"/>
        <v>98.3</v>
      </c>
      <c r="H117" s="24">
        <f t="shared" si="24"/>
        <v>99.8</v>
      </c>
      <c r="I117" s="24">
        <f>MAX(I83:I110)</f>
        <v>86.973180076628353</v>
      </c>
      <c r="J117" s="24">
        <f t="shared" si="24"/>
        <v>31.555834378920949</v>
      </c>
      <c r="K117" s="142"/>
      <c r="L117" s="142"/>
      <c r="M117" s="142"/>
      <c r="N117" s="142"/>
      <c r="O117" s="142"/>
      <c r="P117" s="142"/>
      <c r="Q117" s="142"/>
      <c r="R117" s="142"/>
      <c r="S117" s="142"/>
      <c r="T117" s="24">
        <f>MAX(T83:T110)</f>
        <v>78.686447066590347</v>
      </c>
      <c r="U117" s="142"/>
      <c r="V117" s="142"/>
      <c r="W117" s="12"/>
    </row>
    <row r="118" spans="1:23">
      <c r="B118" s="1"/>
      <c r="C118" s="9"/>
      <c r="D118" s="9"/>
      <c r="E118" s="9"/>
      <c r="F118" s="9"/>
      <c r="G118" s="9"/>
      <c r="H118" s="9"/>
      <c r="I118" s="9"/>
      <c r="J118" s="9"/>
      <c r="K118" s="142"/>
      <c r="L118" s="142"/>
      <c r="M118" s="142"/>
      <c r="N118" s="142"/>
      <c r="O118" s="142"/>
      <c r="P118" s="142"/>
      <c r="Q118" s="142"/>
      <c r="R118" s="142"/>
      <c r="S118" s="142"/>
      <c r="T118" s="9"/>
      <c r="U118" s="142"/>
      <c r="V118" s="142"/>
    </row>
    <row r="119" spans="1:23">
      <c r="B119" s="1"/>
      <c r="C119" s="9"/>
      <c r="D119" s="9"/>
      <c r="E119" s="9"/>
      <c r="F119" s="9"/>
      <c r="G119" s="9"/>
      <c r="H119" s="9"/>
      <c r="I119" s="9"/>
      <c r="J119" s="9"/>
      <c r="K119" s="142"/>
      <c r="L119" s="142"/>
      <c r="M119" s="142"/>
      <c r="N119" s="142"/>
      <c r="O119" s="142"/>
      <c r="P119" s="142"/>
      <c r="Q119" s="142"/>
      <c r="R119" s="142"/>
      <c r="S119" s="142"/>
      <c r="T119" s="9"/>
      <c r="U119" s="142"/>
      <c r="V119" s="142"/>
    </row>
    <row r="120" spans="1:23">
      <c r="B120" s="1"/>
      <c r="C120" s="9"/>
      <c r="D120" s="9"/>
      <c r="E120" s="9"/>
      <c r="F120" s="9"/>
      <c r="G120" s="9"/>
      <c r="H120" s="9"/>
      <c r="I120" s="9"/>
      <c r="J120" s="9"/>
      <c r="K120" s="142"/>
      <c r="L120" s="142"/>
      <c r="M120" s="142"/>
      <c r="N120" s="142"/>
      <c r="O120" s="142"/>
      <c r="P120" s="142"/>
      <c r="Q120" s="142"/>
      <c r="R120" s="142"/>
      <c r="S120" s="142"/>
      <c r="T120" s="9"/>
      <c r="U120" s="142"/>
      <c r="V120" s="142"/>
    </row>
    <row r="121" spans="1:23">
      <c r="B121" s="1"/>
      <c r="C121" s="9"/>
      <c r="D121" s="9"/>
      <c r="E121" s="9"/>
      <c r="F121" s="9"/>
      <c r="G121" s="9"/>
      <c r="H121" s="9"/>
      <c r="I121" s="9"/>
      <c r="J121" s="9"/>
      <c r="K121" s="142"/>
      <c r="L121" s="142"/>
      <c r="M121" s="142"/>
      <c r="N121" s="142"/>
      <c r="O121" s="142"/>
      <c r="P121" s="142"/>
      <c r="Q121" s="142"/>
      <c r="R121" s="142"/>
      <c r="S121" s="142"/>
      <c r="T121" s="9"/>
      <c r="U121" s="142"/>
      <c r="V121" s="142"/>
    </row>
    <row r="122" spans="1:23">
      <c r="B122" s="69" t="s">
        <v>55</v>
      </c>
      <c r="C122" s="70"/>
      <c r="D122" s="70"/>
      <c r="E122" s="70"/>
      <c r="F122" s="70"/>
      <c r="G122" s="70"/>
      <c r="H122" s="70"/>
      <c r="I122" s="70"/>
      <c r="J122" s="70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</row>
    <row r="123" spans="1:23">
      <c r="B123" s="71"/>
      <c r="C123" s="1"/>
      <c r="D123" s="72"/>
      <c r="E123" s="7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</row>
    <row r="124" spans="1:23">
      <c r="B124" s="73"/>
      <c r="K124" s="142"/>
      <c r="L124" s="142"/>
      <c r="M124" s="142"/>
      <c r="N124" s="142"/>
      <c r="O124" s="142"/>
      <c r="P124" s="142"/>
      <c r="Q124" s="142"/>
      <c r="R124" s="142"/>
      <c r="S124" s="142"/>
      <c r="T124" s="142"/>
      <c r="U124" s="142"/>
      <c r="V124" s="142"/>
    </row>
    <row r="125" spans="1:23">
      <c r="B125" s="147" t="s">
        <v>66</v>
      </c>
      <c r="C125" s="61" t="s">
        <v>97</v>
      </c>
      <c r="K125" s="142"/>
      <c r="L125" s="142"/>
      <c r="M125" s="142"/>
      <c r="N125" s="142"/>
      <c r="O125" s="142"/>
      <c r="P125" s="142"/>
      <c r="Q125" s="142"/>
      <c r="R125" s="142"/>
      <c r="S125" s="142"/>
      <c r="T125" s="142"/>
      <c r="U125" s="142"/>
      <c r="V125" s="142"/>
    </row>
    <row r="126" spans="1:23">
      <c r="B126" s="147" t="s">
        <v>67</v>
      </c>
      <c r="C126" s="61" t="s">
        <v>118</v>
      </c>
      <c r="K126" s="142"/>
      <c r="L126" s="142"/>
      <c r="M126" s="142"/>
      <c r="N126" s="142"/>
      <c r="O126" s="142"/>
      <c r="P126" s="142"/>
      <c r="Q126" s="142"/>
      <c r="R126" s="142"/>
      <c r="S126" s="142"/>
      <c r="T126" s="142"/>
      <c r="U126" s="142"/>
      <c r="V126" s="142"/>
    </row>
    <row r="127" spans="1:23">
      <c r="B127" s="147" t="s">
        <v>102</v>
      </c>
      <c r="C127" s="148" t="s">
        <v>119</v>
      </c>
      <c r="D127" s="12"/>
      <c r="E127" s="12"/>
      <c r="J127" s="1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</row>
    <row r="128" spans="1:23">
      <c r="B128" s="61" t="s">
        <v>103</v>
      </c>
      <c r="C128" s="148" t="s">
        <v>124</v>
      </c>
      <c r="K128" s="142"/>
      <c r="L128" s="142"/>
      <c r="M128" s="142"/>
      <c r="N128" s="142"/>
      <c r="O128" s="142"/>
      <c r="P128" s="142"/>
      <c r="Q128" s="142"/>
      <c r="R128" s="142"/>
      <c r="S128" s="142"/>
      <c r="T128" s="142"/>
      <c r="U128" s="142"/>
      <c r="V128" s="142"/>
    </row>
    <row r="129" spans="2:22">
      <c r="B129" s="71" t="s">
        <v>122</v>
      </c>
      <c r="C129" s="1" t="s">
        <v>125</v>
      </c>
      <c r="K129" s="142"/>
      <c r="L129" s="142"/>
      <c r="M129" s="142"/>
      <c r="N129" s="142"/>
      <c r="O129" s="142"/>
      <c r="P129" s="142"/>
      <c r="Q129" s="142"/>
      <c r="R129" s="142"/>
      <c r="S129" s="142"/>
      <c r="T129" s="142"/>
      <c r="U129" s="142"/>
      <c r="V129" s="142"/>
    </row>
    <row r="130" spans="2:22">
      <c r="K130" s="142"/>
      <c r="L130" s="142"/>
      <c r="M130" s="142"/>
      <c r="N130" s="142"/>
      <c r="O130" s="142"/>
      <c r="P130" s="142"/>
      <c r="Q130" s="142"/>
      <c r="R130" s="142"/>
      <c r="S130" s="142"/>
      <c r="T130" s="142"/>
      <c r="U130" s="142"/>
      <c r="V130" s="142"/>
    </row>
    <row r="131" spans="2:22"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</row>
    <row r="132" spans="2:22">
      <c r="K132" s="142"/>
      <c r="L132" s="142"/>
      <c r="M132" s="142"/>
      <c r="N132" s="142"/>
      <c r="O132" s="142"/>
      <c r="P132" s="142"/>
      <c r="Q132" s="142"/>
      <c r="R132" s="142"/>
      <c r="S132" s="142"/>
      <c r="T132" s="142"/>
      <c r="U132" s="142"/>
      <c r="V132" s="142"/>
    </row>
    <row r="133" spans="2:22">
      <c r="K133" s="142"/>
      <c r="L133" s="142"/>
      <c r="M133" s="142"/>
      <c r="N133" s="142"/>
      <c r="O133" s="142"/>
      <c r="P133" s="142"/>
      <c r="Q133" s="142"/>
      <c r="R133" s="142"/>
      <c r="S133" s="142"/>
      <c r="T133" s="142"/>
      <c r="U133" s="142"/>
      <c r="V133" s="142"/>
    </row>
    <row r="134" spans="2:22">
      <c r="K134" s="142"/>
      <c r="L134" s="142"/>
      <c r="M134" s="142"/>
      <c r="N134" s="142"/>
      <c r="O134" s="142"/>
      <c r="P134" s="142"/>
      <c r="Q134" s="142"/>
      <c r="R134" s="142"/>
      <c r="S134" s="142"/>
      <c r="T134" s="142"/>
      <c r="U134" s="142"/>
      <c r="V134" s="142"/>
    </row>
    <row r="135" spans="2:22"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</row>
    <row r="136" spans="2:22">
      <c r="K136" s="142"/>
      <c r="L136" s="142"/>
      <c r="M136" s="142"/>
      <c r="N136" s="142"/>
      <c r="O136" s="142"/>
      <c r="P136" s="142"/>
      <c r="Q136" s="142"/>
      <c r="R136" s="142"/>
      <c r="S136" s="142"/>
      <c r="T136" s="142"/>
      <c r="U136" s="142"/>
      <c r="V136" s="142"/>
    </row>
    <row r="137" spans="2:22">
      <c r="K137" s="142"/>
      <c r="L137" s="142"/>
      <c r="M137" s="142"/>
      <c r="N137" s="142"/>
      <c r="O137" s="142"/>
      <c r="P137" s="142"/>
      <c r="Q137" s="142"/>
      <c r="R137" s="142"/>
      <c r="S137" s="142"/>
      <c r="T137" s="142"/>
      <c r="U137" s="142"/>
      <c r="V137" s="142"/>
    </row>
    <row r="138" spans="2:22">
      <c r="K138" s="142"/>
      <c r="L138" s="142"/>
      <c r="M138" s="142"/>
      <c r="N138" s="142"/>
      <c r="O138" s="142"/>
      <c r="P138" s="142"/>
      <c r="Q138" s="142"/>
      <c r="R138" s="142"/>
      <c r="S138" s="142"/>
      <c r="T138" s="142"/>
      <c r="U138" s="142"/>
      <c r="V138" s="142"/>
    </row>
    <row r="139" spans="2:22">
      <c r="K139" s="142"/>
      <c r="L139" s="142"/>
      <c r="M139" s="142"/>
      <c r="N139" s="142"/>
      <c r="O139" s="142"/>
      <c r="P139" s="142"/>
      <c r="Q139" s="142"/>
      <c r="R139" s="142"/>
      <c r="S139" s="142"/>
      <c r="T139" s="142"/>
      <c r="U139" s="142"/>
      <c r="V139" s="142"/>
    </row>
    <row r="140" spans="2:22">
      <c r="K140" s="142"/>
      <c r="L140" s="142"/>
      <c r="M140" s="142"/>
      <c r="N140" s="142"/>
      <c r="O140" s="142"/>
      <c r="P140" s="142"/>
      <c r="Q140" s="142"/>
      <c r="R140" s="142"/>
      <c r="S140" s="142"/>
      <c r="T140" s="142"/>
      <c r="U140" s="142"/>
      <c r="V140" s="142"/>
    </row>
    <row r="141" spans="2:22">
      <c r="K141" s="142"/>
      <c r="L141" s="142"/>
      <c r="M141" s="142"/>
      <c r="N141" s="142"/>
      <c r="O141" s="142"/>
      <c r="P141" s="142"/>
      <c r="Q141" s="142"/>
      <c r="R141" s="142"/>
      <c r="S141" s="142"/>
      <c r="T141" s="142"/>
      <c r="U141" s="142"/>
      <c r="V141" s="142"/>
    </row>
    <row r="142" spans="2:22">
      <c r="K142" s="142"/>
      <c r="L142" s="142"/>
      <c r="M142" s="142"/>
      <c r="N142" s="142"/>
      <c r="O142" s="142"/>
      <c r="P142" s="142"/>
      <c r="Q142" s="142"/>
      <c r="R142" s="142"/>
      <c r="S142" s="142"/>
      <c r="T142" s="142"/>
      <c r="U142" s="142"/>
      <c r="V142" s="142"/>
    </row>
    <row r="143" spans="2:22">
      <c r="K143" s="142"/>
      <c r="L143" s="142"/>
      <c r="M143" s="142"/>
      <c r="N143" s="142"/>
      <c r="O143" s="142"/>
      <c r="P143" s="142"/>
      <c r="Q143" s="142"/>
      <c r="R143" s="142"/>
      <c r="S143" s="142"/>
      <c r="T143" s="142"/>
      <c r="U143" s="142"/>
      <c r="V143" s="142"/>
    </row>
    <row r="144" spans="2:22">
      <c r="K144" s="142"/>
      <c r="L144" s="142"/>
      <c r="M144" s="142"/>
      <c r="N144" s="142"/>
      <c r="O144" s="142"/>
      <c r="P144" s="142"/>
      <c r="Q144" s="142"/>
      <c r="R144" s="142"/>
      <c r="S144" s="142"/>
      <c r="T144" s="142"/>
      <c r="U144" s="142"/>
      <c r="V144" s="142"/>
    </row>
    <row r="145" spans="11:22">
      <c r="K145" s="142"/>
      <c r="L145" s="142"/>
      <c r="M145" s="142"/>
      <c r="N145" s="142"/>
      <c r="O145" s="142"/>
      <c r="P145" s="142"/>
      <c r="Q145" s="142"/>
      <c r="R145" s="142"/>
      <c r="S145" s="142"/>
      <c r="T145" s="142"/>
      <c r="U145" s="142"/>
      <c r="V145" s="142"/>
    </row>
    <row r="146" spans="11:22">
      <c r="K146" s="142"/>
      <c r="L146" s="142"/>
      <c r="M146" s="142"/>
      <c r="N146" s="142"/>
      <c r="O146" s="142"/>
      <c r="P146" s="142"/>
      <c r="Q146" s="142"/>
      <c r="R146" s="142"/>
      <c r="S146" s="142"/>
      <c r="T146" s="142"/>
      <c r="U146" s="142"/>
      <c r="V146" s="142"/>
    </row>
    <row r="147" spans="11:22">
      <c r="K147" s="142"/>
      <c r="L147" s="142"/>
      <c r="M147" s="142"/>
      <c r="N147" s="142"/>
      <c r="O147" s="142"/>
      <c r="P147" s="142"/>
      <c r="Q147" s="142"/>
      <c r="R147" s="142"/>
      <c r="S147" s="142"/>
      <c r="T147" s="142"/>
      <c r="U147" s="142"/>
      <c r="V147" s="142"/>
    </row>
    <row r="148" spans="11:22">
      <c r="K148" s="142"/>
      <c r="L148" s="142"/>
      <c r="M148" s="142"/>
      <c r="N148" s="142"/>
      <c r="O148" s="142"/>
      <c r="P148" s="142"/>
      <c r="Q148" s="142"/>
      <c r="R148" s="142"/>
      <c r="S148" s="142"/>
      <c r="T148" s="142"/>
      <c r="U148" s="142"/>
      <c r="V148" s="142"/>
    </row>
    <row r="149" spans="11:22">
      <c r="K149" s="142"/>
      <c r="L149" s="142"/>
      <c r="M149" s="142"/>
      <c r="N149" s="142"/>
      <c r="O149" s="142"/>
      <c r="P149" s="142"/>
      <c r="Q149" s="142"/>
      <c r="R149" s="142"/>
      <c r="S149" s="142"/>
      <c r="T149" s="142"/>
      <c r="U149" s="142"/>
      <c r="V149" s="142"/>
    </row>
    <row r="150" spans="11:22"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</row>
    <row r="151" spans="11:22"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</row>
    <row r="152" spans="11:22"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</row>
    <row r="153" spans="11:22">
      <c r="K153" s="142"/>
      <c r="L153" s="142"/>
      <c r="M153" s="142"/>
      <c r="N153" s="142"/>
      <c r="O153" s="142"/>
      <c r="P153" s="142"/>
      <c r="Q153" s="142"/>
      <c r="R153" s="142"/>
      <c r="S153" s="142"/>
      <c r="T153" s="142"/>
      <c r="U153" s="142"/>
      <c r="V153" s="142"/>
    </row>
    <row r="154" spans="11:22"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142"/>
      <c r="V154" s="142"/>
    </row>
    <row r="155" spans="11:22"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</row>
    <row r="156" spans="11:22"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</row>
    <row r="157" spans="11:22"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142"/>
      <c r="V157" s="142"/>
    </row>
    <row r="158" spans="11:22"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142"/>
      <c r="V158" s="142"/>
    </row>
    <row r="159" spans="11:22">
      <c r="K159" s="142"/>
      <c r="L159" s="142"/>
      <c r="M159" s="142"/>
      <c r="N159" s="142"/>
      <c r="O159" s="142"/>
      <c r="P159" s="142"/>
      <c r="Q159" s="142"/>
      <c r="R159" s="142"/>
      <c r="S159" s="142"/>
      <c r="T159" s="142"/>
      <c r="U159" s="142"/>
      <c r="V159" s="142"/>
    </row>
    <row r="160" spans="11:22">
      <c r="K160" s="142"/>
      <c r="L160" s="142"/>
      <c r="M160" s="142"/>
      <c r="N160" s="142"/>
      <c r="O160" s="142"/>
      <c r="P160" s="142"/>
      <c r="Q160" s="142"/>
      <c r="R160" s="142"/>
      <c r="S160" s="142"/>
      <c r="T160" s="142"/>
      <c r="U160" s="142"/>
      <c r="V160" s="142"/>
    </row>
    <row r="161" spans="11:22">
      <c r="K161" s="142"/>
      <c r="L161" s="142"/>
      <c r="M161" s="142"/>
      <c r="N161" s="142"/>
      <c r="O161" s="142"/>
      <c r="P161" s="142"/>
      <c r="Q161" s="142"/>
      <c r="R161" s="142"/>
      <c r="S161" s="142"/>
      <c r="T161" s="142"/>
      <c r="U161" s="142"/>
      <c r="V161" s="142"/>
    </row>
    <row r="162" spans="11:22">
      <c r="K162" s="142"/>
      <c r="L162" s="142"/>
      <c r="M162" s="142"/>
      <c r="N162" s="142"/>
      <c r="O162" s="142"/>
      <c r="P162" s="142"/>
      <c r="Q162" s="142"/>
      <c r="R162" s="142"/>
      <c r="S162" s="142"/>
      <c r="T162" s="142"/>
      <c r="U162" s="142"/>
      <c r="V162" s="142"/>
    </row>
    <row r="163" spans="11:22">
      <c r="K163" s="142"/>
      <c r="L163" s="142"/>
      <c r="M163" s="142"/>
      <c r="N163" s="142"/>
      <c r="O163" s="142"/>
      <c r="P163" s="142"/>
      <c r="Q163" s="142"/>
      <c r="R163" s="142"/>
      <c r="S163" s="142"/>
      <c r="T163" s="142"/>
      <c r="U163" s="142"/>
      <c r="V163" s="142"/>
    </row>
    <row r="164" spans="11:22">
      <c r="K164" s="142"/>
      <c r="L164" s="142"/>
      <c r="M164" s="142"/>
      <c r="N164" s="142"/>
      <c r="O164" s="142"/>
      <c r="P164" s="142"/>
      <c r="Q164" s="142"/>
      <c r="R164" s="142"/>
      <c r="S164" s="142"/>
      <c r="T164" s="142"/>
      <c r="U164" s="142"/>
      <c r="V164" s="142"/>
    </row>
    <row r="165" spans="11:22">
      <c r="K165" s="142"/>
      <c r="L165" s="142"/>
      <c r="M165" s="142"/>
      <c r="N165" s="142"/>
      <c r="O165" s="142"/>
      <c r="P165" s="142"/>
      <c r="Q165" s="142"/>
      <c r="R165" s="142"/>
      <c r="S165" s="142"/>
      <c r="T165" s="142"/>
      <c r="U165" s="142"/>
      <c r="V165" s="142"/>
    </row>
    <row r="166" spans="11:22">
      <c r="K166" s="142"/>
      <c r="L166" s="142"/>
      <c r="M166" s="142"/>
      <c r="N166" s="142"/>
      <c r="O166" s="142"/>
      <c r="P166" s="142"/>
      <c r="Q166" s="142"/>
      <c r="R166" s="142"/>
      <c r="S166" s="142"/>
      <c r="T166" s="142"/>
      <c r="U166" s="142"/>
      <c r="V166" s="142"/>
    </row>
    <row r="167" spans="11:22">
      <c r="K167" s="142"/>
      <c r="L167" s="142"/>
      <c r="M167" s="142"/>
      <c r="N167" s="142"/>
      <c r="O167" s="142"/>
      <c r="P167" s="142"/>
      <c r="Q167" s="142"/>
      <c r="R167" s="142"/>
      <c r="S167" s="142"/>
      <c r="T167" s="142"/>
      <c r="U167" s="142"/>
      <c r="V167" s="142"/>
    </row>
    <row r="168" spans="11:22">
      <c r="K168" s="142"/>
      <c r="L168" s="142"/>
      <c r="M168" s="142"/>
      <c r="N168" s="142"/>
      <c r="O168" s="142"/>
      <c r="P168" s="142"/>
      <c r="Q168" s="142"/>
      <c r="R168" s="142"/>
      <c r="S168" s="142"/>
      <c r="T168" s="142"/>
      <c r="U168" s="142"/>
      <c r="V168" s="142"/>
    </row>
    <row r="169" spans="11:22">
      <c r="K169" s="142"/>
      <c r="L169" s="142"/>
      <c r="M169" s="142"/>
      <c r="N169" s="142"/>
      <c r="O169" s="142"/>
      <c r="P169" s="142"/>
      <c r="Q169" s="142"/>
      <c r="R169" s="142"/>
      <c r="S169" s="142"/>
      <c r="T169" s="142"/>
      <c r="U169" s="142"/>
      <c r="V169" s="142"/>
    </row>
    <row r="170" spans="11:22">
      <c r="K170" s="142"/>
      <c r="L170" s="142"/>
      <c r="M170" s="142"/>
      <c r="N170" s="142"/>
      <c r="O170" s="142"/>
      <c r="P170" s="142"/>
      <c r="Q170" s="142"/>
      <c r="R170" s="142"/>
      <c r="S170" s="142"/>
      <c r="T170" s="142"/>
      <c r="U170" s="142"/>
      <c r="V170" s="142"/>
    </row>
    <row r="171" spans="11:22">
      <c r="K171" s="142"/>
      <c r="L171" s="142"/>
      <c r="M171" s="142"/>
      <c r="N171" s="142"/>
      <c r="O171" s="142"/>
      <c r="P171" s="142"/>
      <c r="Q171" s="142"/>
      <c r="R171" s="142"/>
      <c r="S171" s="142"/>
      <c r="T171" s="142"/>
      <c r="U171" s="142"/>
      <c r="V171" s="142"/>
    </row>
    <row r="172" spans="11:22">
      <c r="K172" s="142"/>
      <c r="L172" s="142"/>
      <c r="M172" s="142"/>
      <c r="N172" s="142"/>
      <c r="O172" s="142"/>
      <c r="P172" s="142"/>
      <c r="Q172" s="142"/>
      <c r="R172" s="142"/>
      <c r="S172" s="142"/>
      <c r="T172" s="142"/>
      <c r="U172" s="142"/>
      <c r="V172" s="142"/>
    </row>
    <row r="173" spans="11:22">
      <c r="K173" s="142"/>
      <c r="L173" s="142"/>
      <c r="M173" s="142"/>
      <c r="N173" s="142"/>
      <c r="O173" s="142"/>
      <c r="P173" s="142"/>
      <c r="Q173" s="142"/>
      <c r="R173" s="142"/>
      <c r="S173" s="142"/>
      <c r="T173" s="142"/>
      <c r="U173" s="142"/>
      <c r="V173" s="142"/>
    </row>
    <row r="174" spans="11:22">
      <c r="K174" s="142"/>
      <c r="L174" s="142"/>
      <c r="M174" s="142"/>
      <c r="N174" s="142"/>
      <c r="O174" s="142"/>
      <c r="P174" s="142"/>
      <c r="Q174" s="142"/>
      <c r="R174" s="142"/>
      <c r="S174" s="142"/>
      <c r="T174" s="142"/>
      <c r="U174" s="142"/>
      <c r="V174" s="142"/>
    </row>
    <row r="175" spans="11:22">
      <c r="K175" s="142"/>
      <c r="L175" s="142"/>
      <c r="M175" s="142"/>
      <c r="N175" s="142"/>
      <c r="O175" s="142"/>
      <c r="P175" s="142"/>
      <c r="Q175" s="142"/>
      <c r="R175" s="142"/>
      <c r="S175" s="142"/>
      <c r="T175" s="142"/>
      <c r="U175" s="142"/>
      <c r="V175" s="142"/>
    </row>
    <row r="176" spans="11:22">
      <c r="K176" s="142"/>
      <c r="L176" s="142"/>
      <c r="M176" s="142"/>
      <c r="N176" s="142"/>
      <c r="O176" s="142"/>
      <c r="P176" s="142"/>
      <c r="Q176" s="142"/>
      <c r="R176" s="142"/>
      <c r="S176" s="142"/>
      <c r="T176" s="142"/>
      <c r="U176" s="142"/>
      <c r="V176" s="142"/>
    </row>
    <row r="177" spans="11:22">
      <c r="K177" s="142"/>
      <c r="L177" s="142"/>
      <c r="M177" s="142"/>
      <c r="N177" s="142"/>
      <c r="O177" s="142"/>
      <c r="P177" s="142"/>
      <c r="Q177" s="142"/>
      <c r="R177" s="142"/>
      <c r="S177" s="142"/>
      <c r="T177" s="142"/>
      <c r="U177" s="142"/>
      <c r="V177" s="142"/>
    </row>
    <row r="178" spans="11:22">
      <c r="K178" s="142"/>
      <c r="L178" s="142"/>
      <c r="M178" s="142"/>
      <c r="N178" s="142"/>
      <c r="O178" s="142"/>
      <c r="P178" s="142"/>
      <c r="Q178" s="142"/>
      <c r="R178" s="142"/>
      <c r="S178" s="142"/>
      <c r="T178" s="142"/>
      <c r="U178" s="142"/>
      <c r="V178" s="142"/>
    </row>
    <row r="179" spans="11:22">
      <c r="K179" s="142"/>
      <c r="L179" s="142"/>
      <c r="M179" s="142"/>
      <c r="N179" s="142"/>
      <c r="O179" s="142"/>
      <c r="P179" s="142"/>
      <c r="Q179" s="142"/>
      <c r="R179" s="142"/>
      <c r="S179" s="142"/>
      <c r="T179" s="142"/>
      <c r="U179" s="142"/>
      <c r="V179" s="142"/>
    </row>
    <row r="180" spans="11:22">
      <c r="K180" s="142"/>
      <c r="L180" s="142"/>
      <c r="M180" s="142"/>
      <c r="N180" s="142"/>
      <c r="O180" s="142"/>
      <c r="P180" s="142"/>
      <c r="Q180" s="142"/>
      <c r="R180" s="142"/>
      <c r="S180" s="142"/>
      <c r="T180" s="142"/>
      <c r="U180" s="142"/>
      <c r="V180" s="142"/>
    </row>
    <row r="181" spans="11:22">
      <c r="K181" s="142"/>
      <c r="L181" s="142"/>
      <c r="M181" s="142"/>
      <c r="N181" s="142"/>
      <c r="O181" s="142"/>
      <c r="P181" s="142"/>
      <c r="Q181" s="142"/>
      <c r="R181" s="142"/>
      <c r="S181" s="142"/>
      <c r="T181" s="142"/>
      <c r="U181" s="142"/>
      <c r="V181" s="142"/>
    </row>
    <row r="182" spans="11:22">
      <c r="K182" s="142"/>
      <c r="L182" s="142"/>
      <c r="M182" s="142"/>
      <c r="N182" s="142"/>
      <c r="O182" s="142"/>
      <c r="P182" s="142"/>
      <c r="Q182" s="142"/>
      <c r="R182" s="142"/>
      <c r="S182" s="142"/>
      <c r="T182" s="142"/>
      <c r="U182" s="142"/>
      <c r="V182" s="142"/>
    </row>
    <row r="183" spans="11:22">
      <c r="K183" s="142"/>
      <c r="L183" s="142"/>
      <c r="M183" s="142"/>
      <c r="N183" s="142"/>
      <c r="O183" s="142"/>
      <c r="P183" s="142"/>
      <c r="Q183" s="142"/>
      <c r="R183" s="142"/>
      <c r="S183" s="142"/>
      <c r="T183" s="142"/>
      <c r="U183" s="142"/>
      <c r="V183" s="142"/>
    </row>
    <row r="184" spans="11:22">
      <c r="K184" s="142"/>
      <c r="L184" s="142"/>
      <c r="M184" s="142"/>
      <c r="N184" s="142"/>
      <c r="O184" s="142"/>
      <c r="P184" s="142"/>
      <c r="Q184" s="142"/>
      <c r="R184" s="142"/>
      <c r="S184" s="142"/>
      <c r="T184" s="142"/>
      <c r="U184" s="142"/>
      <c r="V184" s="142"/>
    </row>
    <row r="185" spans="11:22">
      <c r="K185" s="142"/>
      <c r="L185" s="142"/>
      <c r="M185" s="142"/>
      <c r="N185" s="142"/>
      <c r="O185" s="142"/>
      <c r="P185" s="142"/>
      <c r="Q185" s="142"/>
      <c r="R185" s="142"/>
      <c r="S185" s="142"/>
      <c r="T185" s="142"/>
      <c r="U185" s="142"/>
      <c r="V185" s="142"/>
    </row>
    <row r="186" spans="11:22">
      <c r="K186" s="142"/>
      <c r="L186" s="142"/>
      <c r="M186" s="142"/>
      <c r="N186" s="142"/>
      <c r="O186" s="142"/>
      <c r="P186" s="142"/>
      <c r="Q186" s="142"/>
      <c r="R186" s="142"/>
      <c r="S186" s="142"/>
      <c r="T186" s="142"/>
      <c r="U186" s="142"/>
      <c r="V186" s="142"/>
    </row>
    <row r="187" spans="11:22">
      <c r="K187" s="142"/>
      <c r="L187" s="142"/>
      <c r="M187" s="142"/>
      <c r="N187" s="142"/>
      <c r="O187" s="142"/>
      <c r="P187" s="142"/>
      <c r="Q187" s="142"/>
      <c r="R187" s="142"/>
      <c r="S187" s="142"/>
      <c r="T187" s="142"/>
      <c r="U187" s="142"/>
      <c r="V187" s="142"/>
    </row>
    <row r="188" spans="11:22">
      <c r="K188" s="142"/>
      <c r="L188" s="142"/>
      <c r="M188" s="142"/>
      <c r="N188" s="142"/>
      <c r="O188" s="142"/>
      <c r="P188" s="142"/>
      <c r="Q188" s="142"/>
      <c r="R188" s="142"/>
      <c r="S188" s="142"/>
      <c r="T188" s="142"/>
      <c r="U188" s="142"/>
      <c r="V188" s="142"/>
    </row>
    <row r="189" spans="11:22">
      <c r="K189" s="142"/>
      <c r="L189" s="142"/>
      <c r="M189" s="142"/>
      <c r="N189" s="142"/>
      <c r="O189" s="142"/>
      <c r="P189" s="142"/>
      <c r="Q189" s="142"/>
      <c r="R189" s="142"/>
      <c r="S189" s="142"/>
      <c r="T189" s="142"/>
      <c r="U189" s="142"/>
      <c r="V189" s="142"/>
    </row>
    <row r="190" spans="11:22">
      <c r="K190" s="142"/>
      <c r="L190" s="142"/>
      <c r="M190" s="142"/>
      <c r="N190" s="142"/>
      <c r="O190" s="142"/>
      <c r="P190" s="142"/>
      <c r="Q190" s="142"/>
      <c r="R190" s="142"/>
      <c r="S190" s="142"/>
      <c r="T190" s="142"/>
      <c r="U190" s="142"/>
      <c r="V190" s="142"/>
    </row>
    <row r="191" spans="11:22">
      <c r="K191" s="142"/>
      <c r="L191" s="142"/>
      <c r="M191" s="142"/>
      <c r="N191" s="142"/>
      <c r="O191" s="142"/>
      <c r="P191" s="142"/>
      <c r="Q191" s="142"/>
      <c r="R191" s="142"/>
      <c r="S191" s="142"/>
      <c r="T191" s="142"/>
      <c r="U191" s="142"/>
      <c r="V191" s="142"/>
    </row>
    <row r="192" spans="11:22">
      <c r="K192" s="142"/>
      <c r="L192" s="142"/>
      <c r="M192" s="142"/>
      <c r="N192" s="142"/>
      <c r="O192" s="142"/>
      <c r="P192" s="142"/>
      <c r="Q192" s="142"/>
      <c r="R192" s="142"/>
      <c r="S192" s="142"/>
      <c r="T192" s="142"/>
      <c r="U192" s="142"/>
      <c r="V192" s="142"/>
    </row>
    <row r="193" spans="11:22">
      <c r="K193" s="142"/>
      <c r="L193" s="142"/>
      <c r="M193" s="142"/>
      <c r="N193" s="142"/>
      <c r="O193" s="142"/>
      <c r="P193" s="142"/>
      <c r="Q193" s="142"/>
      <c r="R193" s="142"/>
      <c r="S193" s="142"/>
      <c r="T193" s="142"/>
      <c r="U193" s="142"/>
      <c r="V193" s="142"/>
    </row>
    <row r="194" spans="11:22">
      <c r="K194" s="142"/>
      <c r="L194" s="142"/>
      <c r="M194" s="142"/>
      <c r="N194" s="142"/>
      <c r="O194" s="142"/>
      <c r="P194" s="142"/>
      <c r="Q194" s="142"/>
      <c r="R194" s="142"/>
      <c r="S194" s="142"/>
      <c r="T194" s="142"/>
      <c r="U194" s="142"/>
      <c r="V194" s="142"/>
    </row>
    <row r="195" spans="11:22">
      <c r="K195" s="142"/>
      <c r="L195" s="142"/>
      <c r="M195" s="142"/>
      <c r="N195" s="142"/>
      <c r="O195" s="142"/>
      <c r="P195" s="142"/>
      <c r="Q195" s="142"/>
      <c r="R195" s="142"/>
      <c r="S195" s="142"/>
      <c r="T195" s="142"/>
      <c r="U195" s="142"/>
      <c r="V195" s="142"/>
    </row>
    <row r="196" spans="11:22">
      <c r="K196" s="142"/>
      <c r="L196" s="142"/>
      <c r="M196" s="142"/>
      <c r="N196" s="142"/>
      <c r="O196" s="142"/>
      <c r="P196" s="142"/>
      <c r="Q196" s="142"/>
      <c r="R196" s="142"/>
      <c r="S196" s="142"/>
      <c r="T196" s="142"/>
      <c r="U196" s="142"/>
      <c r="V196" s="142"/>
    </row>
    <row r="197" spans="11:22">
      <c r="K197" s="142"/>
      <c r="L197" s="142"/>
      <c r="M197" s="142"/>
      <c r="N197" s="142"/>
      <c r="O197" s="142"/>
      <c r="P197" s="142"/>
      <c r="Q197" s="142"/>
      <c r="R197" s="142"/>
      <c r="S197" s="142"/>
      <c r="T197" s="142"/>
      <c r="U197" s="142"/>
      <c r="V197" s="142"/>
    </row>
    <row r="198" spans="11:22">
      <c r="K198" s="142"/>
      <c r="L198" s="142"/>
      <c r="M198" s="142"/>
      <c r="N198" s="142"/>
      <c r="O198" s="142"/>
      <c r="P198" s="142"/>
      <c r="Q198" s="142"/>
      <c r="R198" s="142"/>
      <c r="S198" s="142"/>
      <c r="T198" s="142"/>
      <c r="U198" s="142"/>
      <c r="V198" s="142"/>
    </row>
    <row r="199" spans="11:22">
      <c r="K199" s="142"/>
      <c r="L199" s="142"/>
      <c r="M199" s="142"/>
      <c r="N199" s="142"/>
      <c r="O199" s="142"/>
      <c r="P199" s="142"/>
      <c r="Q199" s="142"/>
      <c r="R199" s="142"/>
      <c r="S199" s="142"/>
      <c r="T199" s="142"/>
      <c r="U199" s="142"/>
      <c r="V199" s="142"/>
    </row>
    <row r="200" spans="11:22">
      <c r="K200" s="142"/>
      <c r="L200" s="142"/>
      <c r="M200" s="142"/>
      <c r="N200" s="142"/>
      <c r="O200" s="142"/>
      <c r="P200" s="142"/>
      <c r="Q200" s="142"/>
      <c r="R200" s="142"/>
      <c r="S200" s="142"/>
      <c r="T200" s="142"/>
      <c r="U200" s="142"/>
      <c r="V200" s="142"/>
    </row>
    <row r="201" spans="11:22">
      <c r="K201" s="142"/>
      <c r="L201" s="142"/>
      <c r="M201" s="142"/>
      <c r="N201" s="142"/>
      <c r="O201" s="142"/>
      <c r="P201" s="142"/>
      <c r="Q201" s="142"/>
      <c r="R201" s="142"/>
      <c r="S201" s="142"/>
      <c r="T201" s="142"/>
      <c r="U201" s="142"/>
      <c r="V201" s="142"/>
    </row>
    <row r="202" spans="11:22">
      <c r="K202" s="142"/>
      <c r="L202" s="142"/>
      <c r="M202" s="142"/>
      <c r="N202" s="142"/>
      <c r="O202" s="142"/>
      <c r="P202" s="142"/>
      <c r="Q202" s="142"/>
      <c r="R202" s="142"/>
      <c r="S202" s="142"/>
      <c r="T202" s="142"/>
      <c r="U202" s="142"/>
      <c r="V202" s="142"/>
    </row>
  </sheetData>
  <sortState ref="A83:S110">
    <sortCondition ref="A83:A110"/>
  </sortState>
  <mergeCells count="9">
    <mergeCell ref="A81:B81"/>
    <mergeCell ref="K81:R81"/>
    <mergeCell ref="T81:U81"/>
    <mergeCell ref="A1:B1"/>
    <mergeCell ref="K1:R1"/>
    <mergeCell ref="T1:U1"/>
    <mergeCell ref="A41:B41"/>
    <mergeCell ref="K41:R41"/>
    <mergeCell ref="T41:U41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1:BE127"/>
  <sheetViews>
    <sheetView topLeftCell="C1" zoomScale="70" zoomScaleNormal="70" workbookViewId="0">
      <selection activeCell="D83" sqref="D83:D110"/>
    </sheetView>
  </sheetViews>
  <sheetFormatPr baseColWidth="10" defaultColWidth="8.625" defaultRowHeight="15"/>
  <cols>
    <col min="1" max="1" width="4.625" style="12" customWidth="1"/>
    <col min="2" max="2" width="20.125" style="12" customWidth="1"/>
    <col min="3" max="3" width="19.5" style="12" customWidth="1"/>
    <col min="4" max="4" width="21.625" style="12" customWidth="1"/>
    <col min="5" max="6" width="17.5" style="12" customWidth="1"/>
    <col min="7" max="8" width="17.125" style="12" bestFit="1" customWidth="1"/>
    <col min="9" max="14" width="4.625" style="12" customWidth="1"/>
    <col min="15" max="15" width="5.625" style="12" bestFit="1" customWidth="1"/>
    <col min="16" max="16384" width="8.625" style="12"/>
  </cols>
  <sheetData>
    <row r="1" spans="1:20" ht="80.099999999999994" customHeight="1" thickBot="1">
      <c r="A1" s="207" t="s">
        <v>40</v>
      </c>
      <c r="B1" s="208"/>
      <c r="C1" s="36" t="s">
        <v>34</v>
      </c>
      <c r="D1" s="37" t="s">
        <v>35</v>
      </c>
      <c r="E1" s="37" t="s">
        <v>36</v>
      </c>
      <c r="F1" s="37" t="s">
        <v>37</v>
      </c>
      <c r="G1" s="37" t="s">
        <v>38</v>
      </c>
      <c r="H1" s="114" t="s">
        <v>39</v>
      </c>
      <c r="I1" s="209" t="s">
        <v>56</v>
      </c>
      <c r="J1" s="209"/>
      <c r="K1" s="209"/>
      <c r="L1" s="209"/>
      <c r="M1" s="209"/>
      <c r="N1" s="209"/>
      <c r="O1" s="7"/>
      <c r="P1" s="205" t="s">
        <v>79</v>
      </c>
      <c r="Q1" s="206"/>
      <c r="S1" s="1"/>
      <c r="T1" s="1"/>
    </row>
    <row r="2" spans="1:20" s="44" customFormat="1" ht="24" customHeight="1" thickBot="1">
      <c r="A2" s="38" t="s">
        <v>47</v>
      </c>
      <c r="B2" s="39" t="s">
        <v>26</v>
      </c>
      <c r="C2" s="41" t="s">
        <v>78</v>
      </c>
      <c r="D2" s="41" t="s">
        <v>78</v>
      </c>
      <c r="E2" s="40" t="s">
        <v>77</v>
      </c>
      <c r="F2" s="41" t="s">
        <v>78</v>
      </c>
      <c r="G2" s="97" t="s">
        <v>126</v>
      </c>
      <c r="H2" s="42" t="s">
        <v>76</v>
      </c>
      <c r="I2" s="43" t="s">
        <v>58</v>
      </c>
      <c r="J2" s="43" t="s">
        <v>59</v>
      </c>
      <c r="K2" s="43" t="s">
        <v>60</v>
      </c>
      <c r="L2" s="43" t="s">
        <v>61</v>
      </c>
      <c r="M2" s="43" t="s">
        <v>64</v>
      </c>
      <c r="N2" s="43" t="s">
        <v>65</v>
      </c>
      <c r="O2" s="113"/>
      <c r="P2" s="116" t="s">
        <v>62</v>
      </c>
      <c r="Q2" s="117" t="s">
        <v>57</v>
      </c>
      <c r="S2" s="118"/>
      <c r="T2" s="45"/>
    </row>
    <row r="3" spans="1:20">
      <c r="A3" s="46">
        <v>1</v>
      </c>
      <c r="B3" s="47" t="s">
        <v>71</v>
      </c>
      <c r="C3" s="98">
        <v>55.600000000000009</v>
      </c>
      <c r="D3" s="98">
        <v>58.305347874873007</v>
      </c>
      <c r="E3" s="90">
        <v>78.571428571428569</v>
      </c>
      <c r="F3" s="90">
        <v>48</v>
      </c>
      <c r="G3" s="99">
        <v>63.696369636963688</v>
      </c>
      <c r="H3" s="91">
        <v>48.550091971695444</v>
      </c>
      <c r="I3" s="48">
        <v>33.333333333333329</v>
      </c>
      <c r="J3" s="48">
        <v>23.333333333333332</v>
      </c>
      <c r="K3" s="48">
        <v>16.666666666666664</v>
      </c>
      <c r="L3" s="48">
        <v>6.666666666666667</v>
      </c>
      <c r="M3" s="48">
        <v>13.333333333333334</v>
      </c>
      <c r="N3" s="48">
        <v>6.666666666666667</v>
      </c>
      <c r="O3" s="49">
        <f t="shared" ref="O3:O30" si="0">SUM(I3:N3)</f>
        <v>99.999999999999986</v>
      </c>
      <c r="P3" s="119">
        <f>((C3*I3)+(D3*J3)+(E3*K3)+(F3*L3)+(G3*M3)+(H3*N3))/(SUM(I3,J3,K3,L3,M3,N3))</f>
        <v>60.162674682416657</v>
      </c>
      <c r="Q3" s="11">
        <f t="shared" ref="Q3:Q30" si="1">RANK(P3,P$3:P$30)</f>
        <v>7</v>
      </c>
      <c r="S3" s="120"/>
      <c r="T3" s="1"/>
    </row>
    <row r="4" spans="1:20">
      <c r="A4" s="50">
        <v>2</v>
      </c>
      <c r="B4" s="51" t="s">
        <v>17</v>
      </c>
      <c r="C4" s="14">
        <v>46</v>
      </c>
      <c r="D4" s="14">
        <v>68.200795473291933</v>
      </c>
      <c r="E4" s="80">
        <v>59.785522788203757</v>
      </c>
      <c r="F4" s="80">
        <v>12</v>
      </c>
      <c r="G4" s="96">
        <v>46.981339187705821</v>
      </c>
      <c r="H4" s="88">
        <v>61.532390025777026</v>
      </c>
      <c r="I4" s="48">
        <v>33.333333333333329</v>
      </c>
      <c r="J4" s="48">
        <v>23.333333333333332</v>
      </c>
      <c r="K4" s="48">
        <v>16.666666666666664</v>
      </c>
      <c r="L4" s="48">
        <v>6.666666666666667</v>
      </c>
      <c r="M4" s="48">
        <v>13.333333333333334</v>
      </c>
      <c r="N4" s="48">
        <v>6.666666666666667</v>
      </c>
      <c r="O4" s="49">
        <f t="shared" si="0"/>
        <v>99.999999999999986</v>
      </c>
      <c r="P4" s="119">
        <f t="shared" ref="P4:P30" si="2">((C4*I4)+(D4*J4)+(E4*K4)+(F4*L4)+(G4*M4)+(H4*N4))/(SUM(I4,J4,K4,L4,M4,N4))</f>
        <v>52.377443968547986</v>
      </c>
      <c r="Q4" s="11">
        <f t="shared" si="1"/>
        <v>16</v>
      </c>
      <c r="S4" s="120"/>
      <c r="T4" s="1"/>
    </row>
    <row r="5" spans="1:20">
      <c r="A5" s="50">
        <v>3</v>
      </c>
      <c r="B5" s="51" t="s">
        <v>18</v>
      </c>
      <c r="C5" s="14">
        <v>50.6</v>
      </c>
      <c r="D5" s="14">
        <v>57.586686997900969</v>
      </c>
      <c r="E5" s="80">
        <v>67.679558011049721</v>
      </c>
      <c r="F5" s="80">
        <v>28</v>
      </c>
      <c r="G5" s="96">
        <v>47.560975609756099</v>
      </c>
      <c r="H5" s="88">
        <v>83.727118295429207</v>
      </c>
      <c r="I5" s="48">
        <v>33.333333333333329</v>
      </c>
      <c r="J5" s="48">
        <v>23.333333333333332</v>
      </c>
      <c r="K5" s="48">
        <v>16.666666666666664</v>
      </c>
      <c r="L5" s="48">
        <v>6.666666666666667</v>
      </c>
      <c r="M5" s="48">
        <v>13.333333333333334</v>
      </c>
      <c r="N5" s="48">
        <v>6.666666666666667</v>
      </c>
      <c r="O5" s="49">
        <f t="shared" si="0"/>
        <v>99.999999999999986</v>
      </c>
      <c r="P5" s="119">
        <f t="shared" si="2"/>
        <v>55.373424602347946</v>
      </c>
      <c r="Q5" s="11">
        <f t="shared" si="1"/>
        <v>15</v>
      </c>
      <c r="S5" s="120"/>
      <c r="T5" s="1"/>
    </row>
    <row r="6" spans="1:20">
      <c r="A6" s="50">
        <v>4</v>
      </c>
      <c r="B6" s="51" t="s">
        <v>19</v>
      </c>
      <c r="C6" s="14">
        <v>53.2</v>
      </c>
      <c r="D6" s="14">
        <v>67.433246302540439</v>
      </c>
      <c r="E6" s="80">
        <v>88.94472361809045</v>
      </c>
      <c r="F6" s="80">
        <v>67</v>
      </c>
      <c r="G6" s="96">
        <v>72.920353982300881</v>
      </c>
      <c r="H6" s="88">
        <v>63.520827097473564</v>
      </c>
      <c r="I6" s="48">
        <v>33.333333333333329</v>
      </c>
      <c r="J6" s="48">
        <v>23.333333333333332</v>
      </c>
      <c r="K6" s="48">
        <v>16.666666666666664</v>
      </c>
      <c r="L6" s="48">
        <v>6.666666666666667</v>
      </c>
      <c r="M6" s="48">
        <v>13.333333333333334</v>
      </c>
      <c r="N6" s="48">
        <v>6.666666666666667</v>
      </c>
      <c r="O6" s="49">
        <f t="shared" si="0"/>
        <v>99.999999999999986</v>
      </c>
      <c r="P6" s="119">
        <f t="shared" si="2"/>
        <v>66.715980411079542</v>
      </c>
      <c r="Q6" s="11">
        <f t="shared" si="1"/>
        <v>1</v>
      </c>
      <c r="S6" s="120"/>
      <c r="T6" s="1"/>
    </row>
    <row r="7" spans="1:20">
      <c r="A7" s="50">
        <v>5</v>
      </c>
      <c r="B7" s="51" t="s">
        <v>16</v>
      </c>
      <c r="C7" s="14">
        <v>55.399999999999991</v>
      </c>
      <c r="D7" s="14">
        <v>43.332081464047029</v>
      </c>
      <c r="E7" s="80">
        <v>80.395387149917624</v>
      </c>
      <c r="F7" s="80">
        <v>47</v>
      </c>
      <c r="G7" s="96">
        <v>48.814749780509217</v>
      </c>
      <c r="H7" s="88">
        <v>80.524695114758529</v>
      </c>
      <c r="I7" s="48">
        <v>33.333333333333329</v>
      </c>
      <c r="J7" s="48">
        <v>23.333333333333332</v>
      </c>
      <c r="K7" s="48">
        <v>16.666666666666664</v>
      </c>
      <c r="L7" s="48">
        <v>6.666666666666667</v>
      </c>
      <c r="M7" s="48">
        <v>13.333333333333334</v>
      </c>
      <c r="N7" s="48">
        <v>6.666666666666667</v>
      </c>
      <c r="O7" s="49">
        <f t="shared" si="0"/>
        <v>99.999999999999986</v>
      </c>
      <c r="P7" s="119">
        <f t="shared" si="2"/>
        <v>56.986996511649039</v>
      </c>
      <c r="Q7" s="11">
        <f t="shared" si="1"/>
        <v>10</v>
      </c>
      <c r="S7" s="120"/>
      <c r="T7" s="1"/>
    </row>
    <row r="8" spans="1:20">
      <c r="A8" s="50">
        <v>6</v>
      </c>
      <c r="B8" s="51" t="s">
        <v>20</v>
      </c>
      <c r="C8" s="14">
        <v>49.6</v>
      </c>
      <c r="D8" s="14">
        <v>42.34604241759466</v>
      </c>
      <c r="E8" s="80">
        <v>59.289617486338798</v>
      </c>
      <c r="F8" s="80">
        <v>33</v>
      </c>
      <c r="G8" s="96">
        <v>30.831973898858074</v>
      </c>
      <c r="H8" s="88">
        <v>78.86777182598199</v>
      </c>
      <c r="I8" s="48">
        <v>33.333333333333329</v>
      </c>
      <c r="J8" s="48">
        <v>23.333333333333332</v>
      </c>
      <c r="K8" s="48">
        <v>16.666666666666664</v>
      </c>
      <c r="L8" s="48">
        <v>6.666666666666667</v>
      </c>
      <c r="M8" s="48">
        <v>13.333333333333334</v>
      </c>
      <c r="N8" s="48">
        <v>6.666666666666667</v>
      </c>
      <c r="O8" s="49">
        <f t="shared" si="0"/>
        <v>99.999999999999986</v>
      </c>
      <c r="P8" s="119">
        <f t="shared" si="2"/>
        <v>47.864460786741766</v>
      </c>
      <c r="Q8" s="11">
        <f t="shared" si="1"/>
        <v>21</v>
      </c>
      <c r="S8" s="120"/>
      <c r="T8" s="1"/>
    </row>
    <row r="9" spans="1:20">
      <c r="A9" s="50">
        <v>7</v>
      </c>
      <c r="B9" s="51" t="s">
        <v>21</v>
      </c>
      <c r="C9" s="14">
        <v>55.8</v>
      </c>
      <c r="D9" s="14">
        <v>60.861110687741913</v>
      </c>
      <c r="E9" s="80">
        <v>82.568807339449535</v>
      </c>
      <c r="F9" s="80">
        <v>29</v>
      </c>
      <c r="G9" s="96">
        <v>60.541310541310544</v>
      </c>
      <c r="H9" s="88">
        <v>44.637275128021344</v>
      </c>
      <c r="I9" s="48">
        <v>33.333333333333329</v>
      </c>
      <c r="J9" s="48">
        <v>23.333333333333332</v>
      </c>
      <c r="K9" s="48">
        <v>16.666666666666664</v>
      </c>
      <c r="L9" s="48">
        <v>6.666666666666667</v>
      </c>
      <c r="M9" s="48">
        <v>13.333333333333334</v>
      </c>
      <c r="N9" s="48">
        <v>6.666666666666667</v>
      </c>
      <c r="O9" s="49">
        <f t="shared" si="0"/>
        <v>99.999999999999986</v>
      </c>
      <c r="P9" s="119">
        <f t="shared" si="2"/>
        <v>59.543720131090858</v>
      </c>
      <c r="Q9" s="11">
        <f t="shared" si="1"/>
        <v>8</v>
      </c>
      <c r="S9" s="120"/>
      <c r="T9" s="1"/>
    </row>
    <row r="10" spans="1:20">
      <c r="A10" s="50">
        <v>8</v>
      </c>
      <c r="B10" s="51" t="s">
        <v>22</v>
      </c>
      <c r="C10" s="14">
        <v>56.2</v>
      </c>
      <c r="D10" s="14">
        <v>54.680186938517338</v>
      </c>
      <c r="E10" s="80">
        <v>55.319148936170215</v>
      </c>
      <c r="F10" s="80">
        <v>8</v>
      </c>
      <c r="G10" s="96">
        <v>27.016129032258064</v>
      </c>
      <c r="H10" s="88">
        <v>33.799678920621758</v>
      </c>
      <c r="I10" s="48">
        <v>33.333333333333329</v>
      </c>
      <c r="J10" s="48">
        <v>23.333333333333332</v>
      </c>
      <c r="K10" s="48">
        <v>16.666666666666664</v>
      </c>
      <c r="L10" s="48">
        <v>6.666666666666667</v>
      </c>
      <c r="M10" s="48">
        <v>13.333333333333334</v>
      </c>
      <c r="N10" s="48">
        <v>6.666666666666667</v>
      </c>
      <c r="O10" s="49">
        <f t="shared" si="0"/>
        <v>99.999999999999986</v>
      </c>
      <c r="P10" s="119">
        <f t="shared" si="2"/>
        <v>47.100697574024942</v>
      </c>
      <c r="Q10" s="11">
        <f t="shared" si="1"/>
        <v>23</v>
      </c>
      <c r="S10" s="120"/>
      <c r="T10" s="1"/>
    </row>
    <row r="11" spans="1:20">
      <c r="A11" s="50">
        <v>9</v>
      </c>
      <c r="B11" s="51" t="s">
        <v>23</v>
      </c>
      <c r="C11" s="14">
        <v>58.8</v>
      </c>
      <c r="D11" s="14">
        <v>52.558545620330946</v>
      </c>
      <c r="E11" s="80">
        <v>73.142857142857139</v>
      </c>
      <c r="F11" s="80">
        <v>23</v>
      </c>
      <c r="G11" s="96">
        <v>71.24183006535948</v>
      </c>
      <c r="H11" s="88">
        <v>26.055929539590828</v>
      </c>
      <c r="I11" s="48">
        <v>33.333333333333329</v>
      </c>
      <c r="J11" s="48">
        <v>23.333333333333332</v>
      </c>
      <c r="K11" s="48">
        <v>16.666666666666664</v>
      </c>
      <c r="L11" s="48">
        <v>6.666666666666667</v>
      </c>
      <c r="M11" s="48">
        <v>13.333333333333334</v>
      </c>
      <c r="N11" s="48">
        <v>6.666666666666667</v>
      </c>
      <c r="O11" s="49">
        <f t="shared" si="0"/>
        <v>99.999999999999986</v>
      </c>
      <c r="P11" s="119">
        <f t="shared" si="2"/>
        <v>56.823442813240732</v>
      </c>
      <c r="Q11" s="11">
        <f t="shared" si="1"/>
        <v>11</v>
      </c>
      <c r="S11" s="120"/>
      <c r="T11" s="1"/>
    </row>
    <row r="12" spans="1:20">
      <c r="A12" s="50">
        <v>10</v>
      </c>
      <c r="B12" s="51" t="s">
        <v>24</v>
      </c>
      <c r="C12" s="14">
        <v>59</v>
      </c>
      <c r="D12" s="14">
        <v>51.913112420115326</v>
      </c>
      <c r="E12" s="80">
        <v>72.294887039239001</v>
      </c>
      <c r="F12" s="80">
        <v>44</v>
      </c>
      <c r="G12" s="96">
        <v>56.774193548387096</v>
      </c>
      <c r="H12" s="88">
        <v>50.692684161377521</v>
      </c>
      <c r="I12" s="48">
        <v>33.333333333333329</v>
      </c>
      <c r="J12" s="48">
        <v>23.333333333333332</v>
      </c>
      <c r="K12" s="48">
        <v>16.666666666666664</v>
      </c>
      <c r="L12" s="48">
        <v>6.666666666666667</v>
      </c>
      <c r="M12" s="48">
        <v>13.333333333333334</v>
      </c>
      <c r="N12" s="48">
        <v>6.666666666666667</v>
      </c>
      <c r="O12" s="49">
        <f t="shared" si="0"/>
        <v>99.999999999999986</v>
      </c>
      <c r="P12" s="119">
        <f t="shared" si="2"/>
        <v>57.711612155110188</v>
      </c>
      <c r="Q12" s="11">
        <f t="shared" si="1"/>
        <v>9</v>
      </c>
      <c r="S12" s="120"/>
      <c r="T12" s="1"/>
    </row>
    <row r="13" spans="1:20">
      <c r="A13" s="50">
        <v>11</v>
      </c>
      <c r="B13" s="51" t="s">
        <v>54</v>
      </c>
      <c r="C13" s="14">
        <v>49</v>
      </c>
      <c r="D13" s="14">
        <v>47.432810036150677</v>
      </c>
      <c r="E13" s="80">
        <v>68.021680216802167</v>
      </c>
      <c r="F13" s="80">
        <v>12</v>
      </c>
      <c r="G13" s="96">
        <v>53.687821612349914</v>
      </c>
      <c r="H13" s="88">
        <v>57.218759239927351</v>
      </c>
      <c r="I13" s="48">
        <v>33.333333333333329</v>
      </c>
      <c r="J13" s="48">
        <v>23.333333333333332</v>
      </c>
      <c r="K13" s="48">
        <v>16.666666666666664</v>
      </c>
      <c r="L13" s="48">
        <v>6.666666666666667</v>
      </c>
      <c r="M13" s="48">
        <v>13.333333333333334</v>
      </c>
      <c r="N13" s="48">
        <v>6.666666666666667</v>
      </c>
      <c r="O13" s="49">
        <f t="shared" si="0"/>
        <v>99.999999999999986</v>
      </c>
      <c r="P13" s="119">
        <f t="shared" si="2"/>
        <v>50.510895875544001</v>
      </c>
      <c r="Q13" s="11">
        <f t="shared" si="1"/>
        <v>18</v>
      </c>
      <c r="S13" s="120"/>
      <c r="T13" s="1"/>
    </row>
    <row r="14" spans="1:20">
      <c r="A14" s="50">
        <v>12</v>
      </c>
      <c r="B14" s="51" t="s">
        <v>25</v>
      </c>
      <c r="C14" s="14">
        <v>58.20000000000001</v>
      </c>
      <c r="D14" s="14">
        <v>58.203841136629457</v>
      </c>
      <c r="E14" s="80">
        <v>73.648648648648646</v>
      </c>
      <c r="F14" s="80">
        <v>20</v>
      </c>
      <c r="G14" s="96">
        <v>59.05797101449275</v>
      </c>
      <c r="H14" s="88">
        <v>30.563077207049261</v>
      </c>
      <c r="I14" s="48">
        <v>33.333333333333329</v>
      </c>
      <c r="J14" s="48">
        <v>23.333333333333332</v>
      </c>
      <c r="K14" s="48">
        <v>16.666666666666664</v>
      </c>
      <c r="L14" s="48">
        <v>6.666666666666667</v>
      </c>
      <c r="M14" s="48">
        <v>13.333333333333334</v>
      </c>
      <c r="N14" s="48">
        <v>6.666666666666667</v>
      </c>
      <c r="O14" s="49">
        <f t="shared" si="0"/>
        <v>99.999999999999986</v>
      </c>
      <c r="P14" s="119">
        <f t="shared" si="2"/>
        <v>56.500938989057303</v>
      </c>
      <c r="Q14" s="11">
        <f t="shared" si="1"/>
        <v>13</v>
      </c>
      <c r="S14" s="120"/>
      <c r="T14" s="1"/>
    </row>
    <row r="15" spans="1:20">
      <c r="A15" s="50">
        <v>13</v>
      </c>
      <c r="B15" s="51" t="s">
        <v>0</v>
      </c>
      <c r="C15" s="14">
        <v>56.999999999999993</v>
      </c>
      <c r="D15" s="14">
        <v>51.700474025540629</v>
      </c>
      <c r="E15" s="80">
        <v>59.797297297297305</v>
      </c>
      <c r="F15" s="80">
        <v>14</v>
      </c>
      <c r="G15" s="96">
        <v>39.498432601880879</v>
      </c>
      <c r="H15" s="88">
        <v>44.941213479611498</v>
      </c>
      <c r="I15" s="48">
        <v>33.333333333333329</v>
      </c>
      <c r="J15" s="48">
        <v>23.333333333333332</v>
      </c>
      <c r="K15" s="48">
        <v>16.666666666666664</v>
      </c>
      <c r="L15" s="48">
        <v>6.666666666666667</v>
      </c>
      <c r="M15" s="48">
        <v>13.333333333333334</v>
      </c>
      <c r="N15" s="48">
        <v>6.666666666666667</v>
      </c>
      <c r="O15" s="49">
        <f t="shared" si="0"/>
        <v>99.999999999999986</v>
      </c>
      <c r="P15" s="119">
        <f t="shared" si="2"/>
        <v>50.225532067733916</v>
      </c>
      <c r="Q15" s="11">
        <f t="shared" si="1"/>
        <v>19</v>
      </c>
      <c r="S15" s="120"/>
      <c r="T15" s="1"/>
    </row>
    <row r="16" spans="1:20">
      <c r="A16" s="50">
        <v>14</v>
      </c>
      <c r="B16" s="51" t="s">
        <v>1</v>
      </c>
      <c r="C16" s="14">
        <v>46</v>
      </c>
      <c r="D16" s="14">
        <v>42.170115663613714</v>
      </c>
      <c r="E16" s="80">
        <v>58.017492711370252</v>
      </c>
      <c r="F16" s="80">
        <v>21</v>
      </c>
      <c r="G16" s="96">
        <v>38.880000000000003</v>
      </c>
      <c r="H16" s="88">
        <v>76.897517824021037</v>
      </c>
      <c r="I16" s="48">
        <v>33.333333333333329</v>
      </c>
      <c r="J16" s="48">
        <v>23.333333333333332</v>
      </c>
      <c r="K16" s="48">
        <v>16.666666666666664</v>
      </c>
      <c r="L16" s="48">
        <v>6.666666666666667</v>
      </c>
      <c r="M16" s="48">
        <v>13.333333333333334</v>
      </c>
      <c r="N16" s="48">
        <v>6.666666666666667</v>
      </c>
      <c r="O16" s="49">
        <f t="shared" si="0"/>
        <v>99.999999999999986</v>
      </c>
      <c r="P16" s="119">
        <f t="shared" si="2"/>
        <v>46.553110295006306</v>
      </c>
      <c r="Q16" s="11">
        <f t="shared" si="1"/>
        <v>26</v>
      </c>
      <c r="S16" s="120"/>
      <c r="T16" s="1"/>
    </row>
    <row r="17" spans="1:20">
      <c r="A17" s="50">
        <v>15</v>
      </c>
      <c r="B17" s="51" t="s">
        <v>2</v>
      </c>
      <c r="C17" s="14">
        <v>47</v>
      </c>
      <c r="D17" s="14">
        <v>50.635867005365789</v>
      </c>
      <c r="E17" s="80">
        <v>54.471544715447152</v>
      </c>
      <c r="F17" s="80">
        <v>19</v>
      </c>
      <c r="G17" s="96">
        <v>31.60377358490566</v>
      </c>
      <c r="H17" s="88">
        <v>71.56474365240814</v>
      </c>
      <c r="I17" s="48">
        <v>33.333333333333329</v>
      </c>
      <c r="J17" s="48">
        <v>23.333333333333332</v>
      </c>
      <c r="K17" s="48">
        <v>16.666666666666664</v>
      </c>
      <c r="L17" s="48">
        <v>6.666666666666667</v>
      </c>
      <c r="M17" s="48">
        <v>13.333333333333334</v>
      </c>
      <c r="N17" s="48">
        <v>6.666666666666667</v>
      </c>
      <c r="O17" s="49">
        <f t="shared" si="0"/>
        <v>99.999999999999986</v>
      </c>
      <c r="P17" s="119">
        <f t="shared" si="2"/>
        <v>46.811779141974519</v>
      </c>
      <c r="Q17" s="11">
        <f t="shared" si="1"/>
        <v>24</v>
      </c>
      <c r="S17" s="120"/>
      <c r="T17" s="1"/>
    </row>
    <row r="18" spans="1:20">
      <c r="A18" s="50">
        <v>16</v>
      </c>
      <c r="B18" s="51" t="s">
        <v>3</v>
      </c>
      <c r="C18" s="14">
        <v>56.000000000000007</v>
      </c>
      <c r="D18" s="14">
        <v>62.963751633303552</v>
      </c>
      <c r="E18" s="80">
        <v>84.227129337539438</v>
      </c>
      <c r="F18" s="80">
        <v>69</v>
      </c>
      <c r="G18" s="96">
        <v>56.935817805383024</v>
      </c>
      <c r="H18" s="88">
        <v>65.103731286571929</v>
      </c>
      <c r="I18" s="48">
        <v>33.333333333333329</v>
      </c>
      <c r="J18" s="48">
        <v>23.333333333333332</v>
      </c>
      <c r="K18" s="48">
        <v>16.666666666666664</v>
      </c>
      <c r="L18" s="48">
        <v>6.666666666666667</v>
      </c>
      <c r="M18" s="48">
        <v>13.333333333333334</v>
      </c>
      <c r="N18" s="48">
        <v>6.666666666666667</v>
      </c>
      <c r="O18" s="49">
        <f t="shared" si="0"/>
        <v>99.999999999999986</v>
      </c>
      <c r="P18" s="119">
        <f t="shared" si="2"/>
        <v>63.927754730516611</v>
      </c>
      <c r="Q18" s="11">
        <f t="shared" si="1"/>
        <v>3</v>
      </c>
      <c r="S18" s="120"/>
      <c r="T18" s="1"/>
    </row>
    <row r="19" spans="1:20">
      <c r="A19" s="50">
        <v>17</v>
      </c>
      <c r="B19" s="51" t="s">
        <v>4</v>
      </c>
      <c r="C19" s="14">
        <v>46.8</v>
      </c>
      <c r="D19" s="14">
        <v>43.867365117408205</v>
      </c>
      <c r="E19" s="80">
        <v>66.75257731958763</v>
      </c>
      <c r="F19" s="80">
        <v>27</v>
      </c>
      <c r="G19" s="96">
        <v>22.768670309653917</v>
      </c>
      <c r="H19" s="88">
        <v>61.207534087276315</v>
      </c>
      <c r="I19" s="48">
        <v>33.333333333333329</v>
      </c>
      <c r="J19" s="48">
        <v>23.333333333333332</v>
      </c>
      <c r="K19" s="48">
        <v>16.666666666666664</v>
      </c>
      <c r="L19" s="48">
        <v>6.666666666666667</v>
      </c>
      <c r="M19" s="48">
        <v>13.333333333333334</v>
      </c>
      <c r="N19" s="48">
        <v>6.666666666666667</v>
      </c>
      <c r="O19" s="49">
        <f t="shared" si="0"/>
        <v>99.999999999999986</v>
      </c>
      <c r="P19" s="119">
        <f t="shared" si="2"/>
        <v>45.877473061098804</v>
      </c>
      <c r="Q19" s="11">
        <f t="shared" si="1"/>
        <v>27</v>
      </c>
      <c r="S19" s="120"/>
      <c r="T19" s="1"/>
    </row>
    <row r="20" spans="1:20">
      <c r="A20" s="50">
        <v>18</v>
      </c>
      <c r="B20" s="51" t="s">
        <v>5</v>
      </c>
      <c r="C20" s="14">
        <v>57.2</v>
      </c>
      <c r="D20" s="14">
        <v>66.216588212292393</v>
      </c>
      <c r="E20" s="80">
        <v>68.319559228650135</v>
      </c>
      <c r="F20" s="80">
        <v>23</v>
      </c>
      <c r="G20" s="172"/>
      <c r="H20" s="88">
        <v>16.542974944497306</v>
      </c>
      <c r="I20" s="48">
        <v>33.333333333333329</v>
      </c>
      <c r="J20" s="48">
        <v>23.333333333333332</v>
      </c>
      <c r="K20" s="48">
        <v>16.666666666666664</v>
      </c>
      <c r="L20" s="48">
        <v>6.666666666666667</v>
      </c>
      <c r="M20" s="175">
        <v>0</v>
      </c>
      <c r="N20" s="48">
        <v>6.666666666666667</v>
      </c>
      <c r="O20" s="49">
        <f t="shared" si="0"/>
        <v>86.666666666666657</v>
      </c>
      <c r="P20" s="119">
        <f t="shared" si="2"/>
        <v>56.007687058395852</v>
      </c>
      <c r="Q20" s="11">
        <f t="shared" si="1"/>
        <v>14</v>
      </c>
      <c r="S20" s="120"/>
      <c r="T20" s="1"/>
    </row>
    <row r="21" spans="1:20">
      <c r="A21" s="50">
        <v>19</v>
      </c>
      <c r="B21" s="51" t="s">
        <v>6</v>
      </c>
      <c r="C21" s="14">
        <v>56.000000000000007</v>
      </c>
      <c r="D21" s="14">
        <v>52.527652566682484</v>
      </c>
      <c r="E21" s="80">
        <v>77.51322751322752</v>
      </c>
      <c r="F21" s="80">
        <v>70</v>
      </c>
      <c r="G21" s="96">
        <v>68.64</v>
      </c>
      <c r="H21" s="88">
        <v>56.423776600551314</v>
      </c>
      <c r="I21" s="48">
        <v>33.333333333333329</v>
      </c>
      <c r="J21" s="48">
        <v>23.333333333333332</v>
      </c>
      <c r="K21" s="48">
        <v>16.666666666666664</v>
      </c>
      <c r="L21" s="48">
        <v>6.666666666666667</v>
      </c>
      <c r="M21" s="48">
        <v>13.333333333333334</v>
      </c>
      <c r="N21" s="48">
        <v>6.666666666666667</v>
      </c>
      <c r="O21" s="49">
        <f t="shared" si="0"/>
        <v>99.999999999999986</v>
      </c>
      <c r="P21" s="119">
        <f t="shared" si="2"/>
        <v>61.422241957800608</v>
      </c>
      <c r="Q21" s="11">
        <f t="shared" si="1"/>
        <v>5</v>
      </c>
      <c r="S21" s="120"/>
      <c r="T21" s="1"/>
    </row>
    <row r="22" spans="1:20" ht="14.25" customHeight="1">
      <c r="A22" s="50">
        <v>20</v>
      </c>
      <c r="B22" s="51" t="s">
        <v>7</v>
      </c>
      <c r="C22" s="14">
        <v>56.2</v>
      </c>
      <c r="D22" s="14">
        <v>46.024043857672247</v>
      </c>
      <c r="E22" s="80">
        <v>80.555555555555557</v>
      </c>
      <c r="F22" s="80">
        <v>38</v>
      </c>
      <c r="G22" s="96">
        <v>50.537634408602152</v>
      </c>
      <c r="H22" s="88">
        <v>69.019870211910643</v>
      </c>
      <c r="I22" s="48">
        <v>33.333333333333329</v>
      </c>
      <c r="J22" s="48">
        <v>23.333333333333332</v>
      </c>
      <c r="K22" s="48">
        <v>16.666666666666664</v>
      </c>
      <c r="L22" s="48">
        <v>6.666666666666667</v>
      </c>
      <c r="M22" s="48">
        <v>13.333333333333334</v>
      </c>
      <c r="N22" s="48">
        <v>6.666666666666667</v>
      </c>
      <c r="O22" s="49">
        <f t="shared" si="0"/>
        <v>99.999999999999986</v>
      </c>
      <c r="P22" s="119">
        <f t="shared" si="2"/>
        <v>56.771212094657109</v>
      </c>
      <c r="Q22" s="11">
        <f t="shared" si="1"/>
        <v>12</v>
      </c>
      <c r="S22" s="120"/>
      <c r="T22" s="1"/>
    </row>
    <row r="23" spans="1:20">
      <c r="A23" s="50">
        <v>21</v>
      </c>
      <c r="B23" s="51" t="s">
        <v>8</v>
      </c>
      <c r="C23" s="14">
        <v>50</v>
      </c>
      <c r="D23" s="14">
        <v>49.378214950633783</v>
      </c>
      <c r="E23" s="80">
        <v>55.526315789473692</v>
      </c>
      <c r="F23" s="80">
        <v>18</v>
      </c>
      <c r="G23" s="96">
        <v>30.560578661844485</v>
      </c>
      <c r="H23" s="88">
        <v>71.439865349969566</v>
      </c>
      <c r="I23" s="48">
        <v>33.333333333333329</v>
      </c>
      <c r="J23" s="48">
        <v>23.333333333333332</v>
      </c>
      <c r="K23" s="48">
        <v>16.666666666666664</v>
      </c>
      <c r="L23" s="48">
        <v>6.666666666666667</v>
      </c>
      <c r="M23" s="48">
        <v>13.333333333333334</v>
      </c>
      <c r="N23" s="48">
        <v>6.666666666666667</v>
      </c>
      <c r="O23" s="49">
        <f t="shared" si="0"/>
        <v>99.999999999999986</v>
      </c>
      <c r="P23" s="119">
        <f t="shared" si="2"/>
        <v>47.480037631637401</v>
      </c>
      <c r="Q23" s="11">
        <f t="shared" si="1"/>
        <v>22</v>
      </c>
      <c r="S23" s="120"/>
      <c r="T23" s="1"/>
    </row>
    <row r="24" spans="1:20">
      <c r="A24" s="50">
        <v>22</v>
      </c>
      <c r="B24" s="51" t="s">
        <v>9</v>
      </c>
      <c r="C24" s="14">
        <v>55.399999999999991</v>
      </c>
      <c r="D24" s="14">
        <v>40.400092046507289</v>
      </c>
      <c r="E24" s="80">
        <v>70.418848167539267</v>
      </c>
      <c r="F24" s="80">
        <v>19</v>
      </c>
      <c r="G24" s="96">
        <v>77.559055118110237</v>
      </c>
      <c r="H24" s="88">
        <v>12.542093255610956</v>
      </c>
      <c r="I24" s="48">
        <v>33.333333333333329</v>
      </c>
      <c r="J24" s="48">
        <v>23.333333333333332</v>
      </c>
      <c r="K24" s="48">
        <v>16.666666666666664</v>
      </c>
      <c r="L24" s="48">
        <v>6.666666666666667</v>
      </c>
      <c r="M24" s="48">
        <v>13.333333333333334</v>
      </c>
      <c r="N24" s="48">
        <v>6.666666666666667</v>
      </c>
      <c r="O24" s="49">
        <f t="shared" si="0"/>
        <v>99.999999999999986</v>
      </c>
      <c r="P24" s="119">
        <f t="shared" si="2"/>
        <v>52.07384307156368</v>
      </c>
      <c r="Q24" s="11">
        <f t="shared" si="1"/>
        <v>17</v>
      </c>
      <c r="S24" s="120"/>
      <c r="T24" s="1"/>
    </row>
    <row r="25" spans="1:20">
      <c r="A25" s="50">
        <v>23</v>
      </c>
      <c r="B25" s="51" t="s">
        <v>10</v>
      </c>
      <c r="C25" s="14">
        <v>46.8</v>
      </c>
      <c r="D25" s="14">
        <v>42.988990384563436</v>
      </c>
      <c r="E25" s="80">
        <v>47.758284600389864</v>
      </c>
      <c r="F25" s="80">
        <v>7</v>
      </c>
      <c r="G25" s="96">
        <v>25</v>
      </c>
      <c r="H25" s="88">
        <v>48.05833158618119</v>
      </c>
      <c r="I25" s="48">
        <v>33.333333333333329</v>
      </c>
      <c r="J25" s="48">
        <v>23.333333333333332</v>
      </c>
      <c r="K25" s="48">
        <v>16.666666666666664</v>
      </c>
      <c r="L25" s="48">
        <v>6.666666666666667</v>
      </c>
      <c r="M25" s="48">
        <v>13.333333333333334</v>
      </c>
      <c r="N25" s="48">
        <v>6.666666666666667</v>
      </c>
      <c r="O25" s="49">
        <f t="shared" si="0"/>
        <v>99.999999999999986</v>
      </c>
      <c r="P25" s="119">
        <f t="shared" si="2"/>
        <v>40.594367295541858</v>
      </c>
      <c r="Q25" s="11">
        <f t="shared" si="1"/>
        <v>28</v>
      </c>
      <c r="S25" s="120"/>
      <c r="T25" s="1"/>
    </row>
    <row r="26" spans="1:20">
      <c r="A26" s="50">
        <v>24</v>
      </c>
      <c r="B26" s="51" t="s">
        <v>11</v>
      </c>
      <c r="C26" s="14">
        <v>54.400000000000006</v>
      </c>
      <c r="D26" s="14">
        <v>39.501750857894834</v>
      </c>
      <c r="E26" s="80">
        <v>59.079283887468023</v>
      </c>
      <c r="F26" s="80">
        <v>26</v>
      </c>
      <c r="G26" s="96">
        <v>45.358649789029535</v>
      </c>
      <c r="H26" s="88">
        <v>68.60618064994982</v>
      </c>
      <c r="I26" s="48">
        <v>33.333333333333329</v>
      </c>
      <c r="J26" s="48">
        <v>23.333333333333332</v>
      </c>
      <c r="K26" s="48">
        <v>16.666666666666664</v>
      </c>
      <c r="L26" s="48">
        <v>6.666666666666667</v>
      </c>
      <c r="M26" s="48">
        <v>13.333333333333334</v>
      </c>
      <c r="N26" s="48">
        <v>6.666666666666667</v>
      </c>
      <c r="O26" s="49">
        <f t="shared" si="0"/>
        <v>99.999999999999986</v>
      </c>
      <c r="P26" s="119">
        <f t="shared" si="2"/>
        <v>49.551854529954063</v>
      </c>
      <c r="Q26" s="11">
        <f t="shared" si="1"/>
        <v>20</v>
      </c>
      <c r="S26" s="120"/>
      <c r="T26" s="1"/>
    </row>
    <row r="27" spans="1:20">
      <c r="A27" s="50">
        <v>25</v>
      </c>
      <c r="B27" s="51" t="s">
        <v>12</v>
      </c>
      <c r="C27" s="14">
        <v>47.8</v>
      </c>
      <c r="D27" s="14">
        <v>29.343756767388804</v>
      </c>
      <c r="E27" s="80">
        <v>60.883280757097793</v>
      </c>
      <c r="F27" s="80">
        <v>32</v>
      </c>
      <c r="G27" s="96">
        <v>49.563699825479929</v>
      </c>
      <c r="H27" s="88">
        <v>76.509205384197415</v>
      </c>
      <c r="I27" s="48">
        <v>33.333333333333329</v>
      </c>
      <c r="J27" s="48">
        <v>23.333333333333332</v>
      </c>
      <c r="K27" s="48">
        <v>16.666666666666664</v>
      </c>
      <c r="L27" s="48">
        <v>6.666666666666667</v>
      </c>
      <c r="M27" s="48">
        <v>13.333333333333334</v>
      </c>
      <c r="N27" s="48">
        <v>6.666666666666667</v>
      </c>
      <c r="O27" s="49">
        <f t="shared" si="0"/>
        <v>99.999999999999986</v>
      </c>
      <c r="P27" s="119">
        <f t="shared" si="2"/>
        <v>46.769863707584179</v>
      </c>
      <c r="Q27" s="11">
        <f t="shared" si="1"/>
        <v>25</v>
      </c>
      <c r="S27" s="120"/>
      <c r="T27" s="1"/>
    </row>
    <row r="28" spans="1:20">
      <c r="A28" s="50">
        <v>26</v>
      </c>
      <c r="B28" s="51" t="s">
        <v>13</v>
      </c>
      <c r="C28" s="14">
        <v>55.8</v>
      </c>
      <c r="D28" s="14">
        <v>48.972787898800448</v>
      </c>
      <c r="E28" s="80">
        <v>87.412587412587413</v>
      </c>
      <c r="F28" s="80">
        <v>58</v>
      </c>
      <c r="G28" s="96">
        <v>62.049861495844873</v>
      </c>
      <c r="H28" s="88">
        <v>62.326280068339088</v>
      </c>
      <c r="I28" s="48">
        <v>33.333333333333329</v>
      </c>
      <c r="J28" s="48">
        <v>23.333333333333332</v>
      </c>
      <c r="K28" s="48">
        <v>16.666666666666664</v>
      </c>
      <c r="L28" s="48">
        <v>6.666666666666667</v>
      </c>
      <c r="M28" s="48">
        <v>13.333333333333334</v>
      </c>
      <c r="N28" s="48">
        <v>6.666666666666667</v>
      </c>
      <c r="O28" s="49">
        <f t="shared" si="0"/>
        <v>99.999999999999986</v>
      </c>
      <c r="P28" s="119">
        <f t="shared" si="2"/>
        <v>60.890815282486592</v>
      </c>
      <c r="Q28" s="11">
        <f t="shared" si="1"/>
        <v>6</v>
      </c>
      <c r="S28" s="120"/>
      <c r="T28" s="1"/>
    </row>
    <row r="29" spans="1:20">
      <c r="A29" s="50">
        <v>27</v>
      </c>
      <c r="B29" s="51" t="s">
        <v>14</v>
      </c>
      <c r="C29" s="14">
        <v>56.8</v>
      </c>
      <c r="D29" s="14">
        <v>66.463725498334327</v>
      </c>
      <c r="E29" s="80">
        <v>85.820895522388057</v>
      </c>
      <c r="F29" s="80">
        <v>70</v>
      </c>
      <c r="G29" s="96">
        <v>66.068222621184916</v>
      </c>
      <c r="H29" s="88">
        <v>65.152397084097046</v>
      </c>
      <c r="I29" s="48">
        <v>33.333333333333329</v>
      </c>
      <c r="J29" s="48">
        <v>23.333333333333332</v>
      </c>
      <c r="K29" s="48">
        <v>16.666666666666664</v>
      </c>
      <c r="L29" s="48">
        <v>6.666666666666667</v>
      </c>
      <c r="M29" s="48">
        <v>13.333333333333334</v>
      </c>
      <c r="N29" s="48">
        <v>6.666666666666667</v>
      </c>
      <c r="O29" s="49">
        <f t="shared" si="0"/>
        <v>99.999999999999986</v>
      </c>
      <c r="P29" s="119">
        <f t="shared" si="2"/>
        <v>66.564274691773818</v>
      </c>
      <c r="Q29" s="11">
        <f t="shared" si="1"/>
        <v>2</v>
      </c>
      <c r="S29" s="120"/>
      <c r="T29" s="1"/>
    </row>
    <row r="30" spans="1:20" ht="15" customHeight="1" thickBot="1">
      <c r="A30" s="52">
        <v>28</v>
      </c>
      <c r="B30" s="53" t="s">
        <v>15</v>
      </c>
      <c r="C30" s="19">
        <v>56.000000000000007</v>
      </c>
      <c r="D30" s="19">
        <v>62.866528165231081</v>
      </c>
      <c r="E30" s="92">
        <v>71.964956195244056</v>
      </c>
      <c r="F30" s="92">
        <v>56</v>
      </c>
      <c r="G30" s="100">
        <v>69.489247311827953</v>
      </c>
      <c r="H30" s="93">
        <v>61.031284418800844</v>
      </c>
      <c r="I30" s="48">
        <v>33.333333333333329</v>
      </c>
      <c r="J30" s="48">
        <v>23.333333333333332</v>
      </c>
      <c r="K30" s="48">
        <v>16.666666666666664</v>
      </c>
      <c r="L30" s="48">
        <v>6.666666666666667</v>
      </c>
      <c r="M30" s="48">
        <v>13.333333333333334</v>
      </c>
      <c r="N30" s="48">
        <v>6.666666666666667</v>
      </c>
      <c r="O30" s="49">
        <f t="shared" si="0"/>
        <v>99.999999999999986</v>
      </c>
      <c r="P30" s="189">
        <f t="shared" si="2"/>
        <v>62.397001207258384</v>
      </c>
      <c r="Q30" s="121">
        <f t="shared" si="1"/>
        <v>4</v>
      </c>
      <c r="S30" s="120"/>
      <c r="T30" s="1"/>
    </row>
    <row r="31" spans="1:20" ht="15" customHeight="1">
      <c r="A31" s="54"/>
      <c r="B31" s="54"/>
      <c r="C31" s="54"/>
      <c r="D31" s="54"/>
      <c r="E31" s="54"/>
      <c r="F31" s="54"/>
      <c r="G31" s="54"/>
      <c r="H31" s="54"/>
      <c r="S31" s="1"/>
      <c r="T31" s="1"/>
    </row>
    <row r="32" spans="1:20">
      <c r="A32" s="54"/>
      <c r="B32" s="55" t="s">
        <v>68</v>
      </c>
      <c r="C32" s="56"/>
      <c r="D32" s="57"/>
      <c r="E32" s="58"/>
      <c r="F32" s="58"/>
      <c r="G32" s="58"/>
      <c r="H32" s="58"/>
      <c r="S32" s="1"/>
      <c r="T32" s="1"/>
    </row>
    <row r="33" spans="1:57">
      <c r="A33" s="59"/>
      <c r="B33" s="21" t="s">
        <v>28</v>
      </c>
      <c r="C33" s="22">
        <f t="shared" ref="C33:H33" si="3">AVERAGE(C3:C30)</f>
        <v>53.307142857142864</v>
      </c>
      <c r="D33" s="22">
        <f t="shared" si="3"/>
        <v>52.102696857891672</v>
      </c>
      <c r="E33" s="22">
        <f t="shared" si="3"/>
        <v>69.577896534252105</v>
      </c>
      <c r="F33" s="22">
        <f t="shared" si="3"/>
        <v>33.5</v>
      </c>
      <c r="G33" s="22">
        <f>AVERAGE(G3:G30)</f>
        <v>50.875505979407386</v>
      </c>
      <c r="H33" s="22">
        <f t="shared" si="3"/>
        <v>56.680617800417785</v>
      </c>
      <c r="I33" s="48"/>
      <c r="J33" s="48"/>
      <c r="K33" s="48"/>
      <c r="L33" s="48"/>
      <c r="M33" s="48"/>
      <c r="N33" s="48"/>
      <c r="O33" s="48"/>
      <c r="P33" s="22">
        <f>AVERAGE(P3:P30)</f>
        <v>54.342540583065507</v>
      </c>
    </row>
    <row r="34" spans="1:57">
      <c r="A34" s="59"/>
      <c r="B34" s="21" t="s">
        <v>32</v>
      </c>
      <c r="C34" s="22">
        <f t="shared" ref="C34:H34" si="4">STDEV(C3:C30)</f>
        <v>4.3281959779197186</v>
      </c>
      <c r="D34" s="22">
        <f t="shared" si="4"/>
        <v>9.8819584681278574</v>
      </c>
      <c r="E34" s="22">
        <f t="shared" si="4"/>
        <v>11.389246811429157</v>
      </c>
      <c r="F34" s="22">
        <f t="shared" si="4"/>
        <v>19.911842744494582</v>
      </c>
      <c r="G34" s="22">
        <f>STDEV(G3:G30)</f>
        <v>15.914841704663834</v>
      </c>
      <c r="H34" s="22">
        <f t="shared" si="4"/>
        <v>19.026979867145997</v>
      </c>
      <c r="I34" s="48"/>
      <c r="J34" s="48"/>
      <c r="K34" s="48"/>
      <c r="L34" s="48"/>
      <c r="M34" s="48"/>
      <c r="N34" s="48"/>
      <c r="O34" s="48"/>
      <c r="P34" s="22">
        <f>STDEV(P3:P30)</f>
        <v>6.9189485973758247</v>
      </c>
    </row>
    <row r="35" spans="1:57">
      <c r="A35" s="59"/>
      <c r="B35" s="21" t="s">
        <v>29</v>
      </c>
      <c r="C35" s="23">
        <f t="shared" ref="C35:H35" si="5">COUNT(C3:C30)</f>
        <v>28</v>
      </c>
      <c r="D35" s="23">
        <f t="shared" si="5"/>
        <v>28</v>
      </c>
      <c r="E35" s="23">
        <f t="shared" si="5"/>
        <v>28</v>
      </c>
      <c r="F35" s="23">
        <f t="shared" si="5"/>
        <v>28</v>
      </c>
      <c r="G35" s="23">
        <f>COUNT(G3:G30)</f>
        <v>27</v>
      </c>
      <c r="H35" s="23">
        <f t="shared" si="5"/>
        <v>28</v>
      </c>
      <c r="I35" s="49"/>
      <c r="J35" s="49"/>
      <c r="K35" s="49"/>
      <c r="L35" s="49"/>
      <c r="M35" s="49"/>
      <c r="N35" s="49"/>
      <c r="O35" s="49"/>
      <c r="P35" s="23">
        <f>COUNT(P3:P30)</f>
        <v>28</v>
      </c>
    </row>
    <row r="36" spans="1:57">
      <c r="A36" s="60"/>
      <c r="B36" s="21" t="s">
        <v>30</v>
      </c>
      <c r="C36" s="24">
        <f t="shared" ref="C36:H36" si="6">MIN(C3:C30)</f>
        <v>46</v>
      </c>
      <c r="D36" s="24">
        <f t="shared" si="6"/>
        <v>29.343756767388804</v>
      </c>
      <c r="E36" s="24">
        <f t="shared" si="6"/>
        <v>47.758284600389864</v>
      </c>
      <c r="F36" s="24">
        <f t="shared" si="6"/>
        <v>7</v>
      </c>
      <c r="G36" s="24">
        <f>MIN(G3:G30)</f>
        <v>22.768670309653917</v>
      </c>
      <c r="H36" s="24">
        <f t="shared" si="6"/>
        <v>12.542093255610956</v>
      </c>
      <c r="I36" s="9"/>
      <c r="J36" s="9"/>
      <c r="K36" s="9"/>
      <c r="L36" s="9"/>
      <c r="M36" s="9"/>
      <c r="N36" s="9"/>
      <c r="O36" s="9"/>
      <c r="P36" s="24">
        <f>MIN(P3:P30)</f>
        <v>40.594367295541858</v>
      </c>
      <c r="R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</row>
    <row r="37" spans="1:57">
      <c r="A37" s="60"/>
      <c r="B37" s="21" t="s">
        <v>31</v>
      </c>
      <c r="C37" s="24">
        <f t="shared" ref="C37:H37" si="7">MAX(C3:C30)</f>
        <v>59</v>
      </c>
      <c r="D37" s="24">
        <f t="shared" si="7"/>
        <v>68.200795473291933</v>
      </c>
      <c r="E37" s="24">
        <f t="shared" si="7"/>
        <v>88.94472361809045</v>
      </c>
      <c r="F37" s="24">
        <f t="shared" si="7"/>
        <v>70</v>
      </c>
      <c r="G37" s="24">
        <f>MAX(G3:G30)</f>
        <v>77.559055118110237</v>
      </c>
      <c r="H37" s="24">
        <f t="shared" si="7"/>
        <v>83.727118295429207</v>
      </c>
      <c r="I37" s="9"/>
      <c r="J37" s="9"/>
      <c r="K37" s="9"/>
      <c r="L37" s="9"/>
      <c r="M37" s="9"/>
      <c r="N37" s="9"/>
      <c r="O37" s="9"/>
      <c r="P37" s="24">
        <f>MAX(P3:P30)</f>
        <v>66.715980411079542</v>
      </c>
      <c r="R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</row>
    <row r="38" spans="1:57">
      <c r="B38" s="62" t="s">
        <v>33</v>
      </c>
      <c r="C38" s="63">
        <v>50</v>
      </c>
      <c r="D38" s="63"/>
      <c r="E38" s="63"/>
      <c r="F38" s="63"/>
      <c r="G38" s="63"/>
    </row>
    <row r="39" spans="1:57">
      <c r="B39" s="64"/>
      <c r="C39" s="63"/>
      <c r="D39" s="63"/>
      <c r="E39" s="63"/>
      <c r="F39" s="63"/>
      <c r="G39" s="63"/>
    </row>
    <row r="40" spans="1:57" ht="14.1" customHeight="1" thickBot="1">
      <c r="C40" s="58"/>
      <c r="D40" s="58"/>
      <c r="E40" s="65"/>
    </row>
    <row r="41" spans="1:57" ht="60.75" customHeight="1" thickBot="1">
      <c r="A41" s="207" t="s">
        <v>41</v>
      </c>
      <c r="B41" s="208"/>
      <c r="C41" s="36" t="s">
        <v>34</v>
      </c>
      <c r="D41" s="37" t="s">
        <v>35</v>
      </c>
      <c r="E41" s="37" t="s">
        <v>36</v>
      </c>
      <c r="F41" s="37" t="s">
        <v>37</v>
      </c>
      <c r="G41" s="37" t="s">
        <v>38</v>
      </c>
      <c r="H41" s="114" t="s">
        <v>39</v>
      </c>
      <c r="I41" s="209" t="s">
        <v>56</v>
      </c>
      <c r="J41" s="209"/>
      <c r="K41" s="209"/>
      <c r="L41" s="209"/>
      <c r="M41" s="209"/>
      <c r="N41" s="209"/>
      <c r="O41" s="7"/>
      <c r="P41" s="205" t="s">
        <v>79</v>
      </c>
      <c r="Q41" s="206"/>
      <c r="S41" s="25" t="s">
        <v>70</v>
      </c>
    </row>
    <row r="42" spans="1:57" s="44" customFormat="1" ht="24" customHeight="1" thickBot="1">
      <c r="A42" s="38" t="s">
        <v>47</v>
      </c>
      <c r="B42" s="39" t="s">
        <v>26</v>
      </c>
      <c r="C42" s="41" t="s">
        <v>78</v>
      </c>
      <c r="D42" s="41" t="s">
        <v>78</v>
      </c>
      <c r="E42" s="40" t="s">
        <v>77</v>
      </c>
      <c r="F42" s="41" t="s">
        <v>78</v>
      </c>
      <c r="G42" s="97" t="s">
        <v>126</v>
      </c>
      <c r="H42" s="42" t="s">
        <v>76</v>
      </c>
      <c r="I42" s="43" t="s">
        <v>58</v>
      </c>
      <c r="J42" s="43" t="s">
        <v>59</v>
      </c>
      <c r="K42" s="43" t="s">
        <v>60</v>
      </c>
      <c r="L42" s="43" t="s">
        <v>61</v>
      </c>
      <c r="M42" s="43" t="s">
        <v>64</v>
      </c>
      <c r="N42" s="43" t="s">
        <v>65</v>
      </c>
      <c r="O42" s="113"/>
      <c r="P42" s="116" t="s">
        <v>62</v>
      </c>
      <c r="Q42" s="117" t="s">
        <v>57</v>
      </c>
      <c r="S42" s="122" t="s">
        <v>75</v>
      </c>
    </row>
    <row r="43" spans="1:57">
      <c r="A43" s="46">
        <v>1</v>
      </c>
      <c r="B43" s="47" t="s">
        <v>71</v>
      </c>
      <c r="C43" s="98">
        <v>51</v>
      </c>
      <c r="D43" s="98">
        <v>63.84325031614425</v>
      </c>
      <c r="E43" s="90">
        <v>81.65680473372781</v>
      </c>
      <c r="F43" s="90">
        <v>57</v>
      </c>
      <c r="G43" s="106">
        <v>63.907284768211923</v>
      </c>
      <c r="H43" s="91">
        <v>51.829336730271038</v>
      </c>
      <c r="I43" s="48">
        <v>33.333333333333329</v>
      </c>
      <c r="J43" s="48">
        <v>23.333333333333332</v>
      </c>
      <c r="K43" s="48">
        <v>16.666666666666664</v>
      </c>
      <c r="L43" s="48">
        <v>6.666666666666667</v>
      </c>
      <c r="M43" s="48">
        <v>13.333333333333334</v>
      </c>
      <c r="N43" s="48">
        <v>6.666666666666667</v>
      </c>
      <c r="O43" s="49">
        <f t="shared" ref="O43:O70" si="8">SUM(I43:N43)</f>
        <v>99.999999999999986</v>
      </c>
      <c r="P43" s="119">
        <f t="shared" ref="P43:P70" si="9">((C43*I43)+(D43*J43)+(E43*K43)+(F43*L43)+(G43*M43)+(H43*N43))/(SUM(I43,J43,K43,L43,M43,N43))</f>
        <v>61.282486280501296</v>
      </c>
      <c r="Q43" s="15">
        <f t="shared" ref="Q43:Q70" si="10">RANK(P43,P$43:P$70)</f>
        <v>6</v>
      </c>
      <c r="S43" s="27">
        <f>P83-P43</f>
        <v>-1.9302409637228592</v>
      </c>
    </row>
    <row r="44" spans="1:57">
      <c r="A44" s="50">
        <v>2</v>
      </c>
      <c r="B44" s="51" t="s">
        <v>17</v>
      </c>
      <c r="C44" s="14">
        <v>40.799999999999997</v>
      </c>
      <c r="D44" s="14">
        <v>71.111192997437243</v>
      </c>
      <c r="E44" s="80">
        <v>67.058823529411768</v>
      </c>
      <c r="F44" s="80">
        <v>13</v>
      </c>
      <c r="G44" s="107">
        <v>46.347607052896727</v>
      </c>
      <c r="H44" s="88">
        <v>62.321473674192276</v>
      </c>
      <c r="I44" s="48">
        <v>33.333333333333329</v>
      </c>
      <c r="J44" s="48">
        <v>23.333333333333332</v>
      </c>
      <c r="K44" s="48">
        <v>16.666666666666664</v>
      </c>
      <c r="L44" s="48">
        <v>6.666666666666667</v>
      </c>
      <c r="M44" s="48">
        <v>13.333333333333334</v>
      </c>
      <c r="N44" s="48">
        <v>6.666666666666667</v>
      </c>
      <c r="O44" s="49">
        <f t="shared" si="8"/>
        <v>99.999999999999986</v>
      </c>
      <c r="P44" s="119">
        <f t="shared" si="9"/>
        <v>52.57019480630305</v>
      </c>
      <c r="Q44" s="11">
        <f t="shared" si="10"/>
        <v>18</v>
      </c>
      <c r="S44" s="27">
        <f t="shared" ref="S44:S70" si="11">P84-P44</f>
        <v>-0.10631148647059518</v>
      </c>
    </row>
    <row r="45" spans="1:57">
      <c r="A45" s="50">
        <v>3</v>
      </c>
      <c r="B45" s="51" t="s">
        <v>18</v>
      </c>
      <c r="C45" s="14">
        <v>45.4</v>
      </c>
      <c r="D45" s="14">
        <v>60.623703207290603</v>
      </c>
      <c r="E45" s="80">
        <v>68.789808917197448</v>
      </c>
      <c r="F45" s="80">
        <v>33</v>
      </c>
      <c r="G45" s="107">
        <v>44.875346260387815</v>
      </c>
      <c r="H45" s="88">
        <v>92.341542278530895</v>
      </c>
      <c r="I45" s="48">
        <v>33.333333333333329</v>
      </c>
      <c r="J45" s="48">
        <v>23.333333333333332</v>
      </c>
      <c r="K45" s="48">
        <v>16.666666666666664</v>
      </c>
      <c r="L45" s="48">
        <v>6.666666666666667</v>
      </c>
      <c r="M45" s="48">
        <v>13.333333333333334</v>
      </c>
      <c r="N45" s="48">
        <v>6.666666666666667</v>
      </c>
      <c r="O45" s="49">
        <f t="shared" si="8"/>
        <v>99.999999999999986</v>
      </c>
      <c r="P45" s="119">
        <f t="shared" si="9"/>
        <v>55.083314554521159</v>
      </c>
      <c r="Q45" s="11">
        <f t="shared" si="10"/>
        <v>15</v>
      </c>
      <c r="S45" s="27">
        <f t="shared" si="11"/>
        <v>0.59173157914338503</v>
      </c>
    </row>
    <row r="46" spans="1:57">
      <c r="A46" s="50">
        <v>4</v>
      </c>
      <c r="B46" s="51" t="s">
        <v>19</v>
      </c>
      <c r="C46" s="14">
        <v>49.8</v>
      </c>
      <c r="D46" s="14">
        <v>70.279556249188133</v>
      </c>
      <c r="E46" s="80">
        <v>90.425531914893611</v>
      </c>
      <c r="F46" s="80">
        <v>71</v>
      </c>
      <c r="G46" s="107">
        <v>70.075757575757578</v>
      </c>
      <c r="H46" s="88">
        <v>70.32625616687676</v>
      </c>
      <c r="I46" s="48">
        <v>33.333333333333329</v>
      </c>
      <c r="J46" s="48">
        <v>23.333333333333332</v>
      </c>
      <c r="K46" s="48">
        <v>16.666666666666664</v>
      </c>
      <c r="L46" s="48">
        <v>6.666666666666667</v>
      </c>
      <c r="M46" s="48">
        <v>13.333333333333334</v>
      </c>
      <c r="N46" s="48">
        <v>6.666666666666667</v>
      </c>
      <c r="O46" s="49">
        <f t="shared" si="8"/>
        <v>99.999999999999986</v>
      </c>
      <c r="P46" s="119">
        <f t="shared" si="9"/>
        <v>66.834669865185631</v>
      </c>
      <c r="Q46" s="11">
        <f t="shared" si="10"/>
        <v>2</v>
      </c>
      <c r="S46" s="27">
        <f t="shared" si="11"/>
        <v>-0.1299758003557514</v>
      </c>
    </row>
    <row r="47" spans="1:57">
      <c r="A47" s="50">
        <v>5</v>
      </c>
      <c r="B47" s="51" t="s">
        <v>16</v>
      </c>
      <c r="C47" s="14">
        <v>51.4</v>
      </c>
      <c r="D47" s="14">
        <v>44.900514075630944</v>
      </c>
      <c r="E47" s="80">
        <v>82.882882882882882</v>
      </c>
      <c r="F47" s="80">
        <v>57</v>
      </c>
      <c r="G47" s="107">
        <v>45.769230769230766</v>
      </c>
      <c r="H47" s="88">
        <v>89.504556755528171</v>
      </c>
      <c r="I47" s="48">
        <v>33.333333333333329</v>
      </c>
      <c r="J47" s="48">
        <v>23.333333333333332</v>
      </c>
      <c r="K47" s="48">
        <v>16.666666666666664</v>
      </c>
      <c r="L47" s="48">
        <v>6.666666666666667</v>
      </c>
      <c r="M47" s="48">
        <v>13.333333333333334</v>
      </c>
      <c r="N47" s="48">
        <v>6.666666666666667</v>
      </c>
      <c r="O47" s="49">
        <f t="shared" si="8"/>
        <v>99.999999999999986</v>
      </c>
      <c r="P47" s="119">
        <f t="shared" si="9"/>
        <v>57.293468317727019</v>
      </c>
      <c r="Q47" s="11">
        <f t="shared" si="10"/>
        <v>13</v>
      </c>
      <c r="S47" s="27">
        <f t="shared" si="11"/>
        <v>-0.53374573293483252</v>
      </c>
    </row>
    <row r="48" spans="1:57">
      <c r="A48" s="50">
        <v>6</v>
      </c>
      <c r="B48" s="51" t="s">
        <v>20</v>
      </c>
      <c r="C48" s="14">
        <v>41.8</v>
      </c>
      <c r="D48" s="14">
        <v>46.62498356799162</v>
      </c>
      <c r="E48" s="80">
        <v>57.74647887323944</v>
      </c>
      <c r="F48" s="80">
        <v>31</v>
      </c>
      <c r="G48" s="107">
        <v>22.368421052631579</v>
      </c>
      <c r="H48" s="88">
        <v>77.307039616127341</v>
      </c>
      <c r="I48" s="48">
        <v>33.333333333333329</v>
      </c>
      <c r="J48" s="48">
        <v>23.333333333333332</v>
      </c>
      <c r="K48" s="48">
        <v>16.666666666666664</v>
      </c>
      <c r="L48" s="48">
        <v>6.666666666666667</v>
      </c>
      <c r="M48" s="48">
        <v>13.333333333333334</v>
      </c>
      <c r="N48" s="48">
        <v>6.666666666666667</v>
      </c>
      <c r="O48" s="49">
        <f t="shared" si="8"/>
        <v>99.999999999999986</v>
      </c>
      <c r="P48" s="119">
        <f t="shared" si="9"/>
        <v>44.639834759497326</v>
      </c>
      <c r="Q48" s="11">
        <f t="shared" si="10"/>
        <v>27</v>
      </c>
      <c r="S48" s="27">
        <f t="shared" si="11"/>
        <v>5.7253262424471529</v>
      </c>
    </row>
    <row r="49" spans="1:19">
      <c r="A49" s="50">
        <v>7</v>
      </c>
      <c r="B49" s="51" t="s">
        <v>21</v>
      </c>
      <c r="C49" s="14">
        <v>52.2</v>
      </c>
      <c r="D49" s="14">
        <v>63.716553863086887</v>
      </c>
      <c r="E49" s="80">
        <v>86.79245283018868</v>
      </c>
      <c r="F49" s="80">
        <v>30</v>
      </c>
      <c r="G49" s="107">
        <v>65.662650602409641</v>
      </c>
      <c r="H49" s="88">
        <v>42.642605609679229</v>
      </c>
      <c r="I49" s="48">
        <v>33.333333333333329</v>
      </c>
      <c r="J49" s="48">
        <v>23.333333333333332</v>
      </c>
      <c r="K49" s="48">
        <v>16.666666666666664</v>
      </c>
      <c r="L49" s="48">
        <v>6.666666666666667</v>
      </c>
      <c r="M49" s="48">
        <v>13.333333333333334</v>
      </c>
      <c r="N49" s="48">
        <v>6.666666666666667</v>
      </c>
      <c r="O49" s="49">
        <f t="shared" si="8"/>
        <v>99.999999999999986</v>
      </c>
      <c r="P49" s="119">
        <f t="shared" si="9"/>
        <v>60.330465160718298</v>
      </c>
      <c r="Q49" s="11">
        <f t="shared" si="10"/>
        <v>7</v>
      </c>
      <c r="S49" s="27">
        <f t="shared" si="11"/>
        <v>-1.3154810357120112</v>
      </c>
    </row>
    <row r="50" spans="1:19">
      <c r="A50" s="50">
        <v>8</v>
      </c>
      <c r="B50" s="51" t="s">
        <v>22</v>
      </c>
      <c r="C50" s="14">
        <v>52.2</v>
      </c>
      <c r="D50" s="14">
        <v>57.865215955175671</v>
      </c>
      <c r="E50" s="80">
        <v>61.581920903954803</v>
      </c>
      <c r="F50" s="80">
        <v>13</v>
      </c>
      <c r="G50" s="107">
        <v>30.043859649122805</v>
      </c>
      <c r="H50" s="88">
        <v>37.683359787073186</v>
      </c>
      <c r="I50" s="48">
        <v>33.333333333333329</v>
      </c>
      <c r="J50" s="48">
        <v>23.333333333333332</v>
      </c>
      <c r="K50" s="48">
        <v>16.666666666666664</v>
      </c>
      <c r="L50" s="48">
        <v>6.666666666666667</v>
      </c>
      <c r="M50" s="48">
        <v>13.333333333333334</v>
      </c>
      <c r="N50" s="48">
        <v>6.666666666666667</v>
      </c>
      <c r="O50" s="49">
        <f t="shared" si="8"/>
        <v>99.999999999999986</v>
      </c>
      <c r="P50" s="119">
        <f t="shared" si="9"/>
        <v>48.550275812554709</v>
      </c>
      <c r="Q50" s="11">
        <f t="shared" si="10"/>
        <v>21</v>
      </c>
      <c r="S50" s="27">
        <f t="shared" si="11"/>
        <v>-2.5078912729507934</v>
      </c>
    </row>
    <row r="51" spans="1:19">
      <c r="A51" s="50">
        <v>9</v>
      </c>
      <c r="B51" s="51" t="s">
        <v>23</v>
      </c>
      <c r="C51" s="14">
        <v>53.400000000000006</v>
      </c>
      <c r="D51" s="14">
        <v>58.092002681255074</v>
      </c>
      <c r="E51" s="80">
        <v>78.008298755186729</v>
      </c>
      <c r="F51" s="80">
        <v>29</v>
      </c>
      <c r="G51" s="107">
        <v>70.652173913043484</v>
      </c>
      <c r="H51" s="88">
        <v>31.344136552071689</v>
      </c>
      <c r="I51" s="48">
        <v>33.333333333333329</v>
      </c>
      <c r="J51" s="48">
        <v>23.333333333333332</v>
      </c>
      <c r="K51" s="48">
        <v>16.666666666666664</v>
      </c>
      <c r="L51" s="48">
        <v>6.666666666666667</v>
      </c>
      <c r="M51" s="48">
        <v>13.333333333333334</v>
      </c>
      <c r="N51" s="48">
        <v>6.666666666666667</v>
      </c>
      <c r="O51" s="49">
        <f t="shared" si="8"/>
        <v>99.999999999999986</v>
      </c>
      <c r="P51" s="119">
        <f t="shared" si="9"/>
        <v>57.799416043367899</v>
      </c>
      <c r="Q51" s="11">
        <f t="shared" si="10"/>
        <v>11</v>
      </c>
      <c r="S51" s="27">
        <f t="shared" si="11"/>
        <v>-1.5895659344435344</v>
      </c>
    </row>
    <row r="52" spans="1:19">
      <c r="A52" s="50">
        <v>10</v>
      </c>
      <c r="B52" s="51" t="s">
        <v>24</v>
      </c>
      <c r="C52" s="14">
        <v>53.2</v>
      </c>
      <c r="D52" s="14">
        <v>54.736420165776885</v>
      </c>
      <c r="E52" s="80">
        <v>74.598930481283418</v>
      </c>
      <c r="F52" s="80">
        <v>50</v>
      </c>
      <c r="G52" s="107">
        <v>55.035971223021583</v>
      </c>
      <c r="H52" s="88">
        <v>56.213774822668782</v>
      </c>
      <c r="I52" s="48">
        <v>33.333333333333329</v>
      </c>
      <c r="J52" s="48">
        <v>23.333333333333332</v>
      </c>
      <c r="K52" s="48">
        <v>16.666666666666664</v>
      </c>
      <c r="L52" s="48">
        <v>6.666666666666667</v>
      </c>
      <c r="M52" s="48">
        <v>13.333333333333334</v>
      </c>
      <c r="N52" s="48">
        <v>6.666666666666667</v>
      </c>
      <c r="O52" s="49">
        <f t="shared" si="8"/>
        <v>99.999999999999986</v>
      </c>
      <c r="P52" s="119">
        <f t="shared" si="9"/>
        <v>57.357367603475979</v>
      </c>
      <c r="Q52" s="11">
        <f t="shared" si="10"/>
        <v>12</v>
      </c>
      <c r="S52" s="27">
        <f t="shared" si="11"/>
        <v>1.2190434077537802</v>
      </c>
    </row>
    <row r="53" spans="1:19">
      <c r="A53" s="50">
        <v>11</v>
      </c>
      <c r="B53" s="51" t="s">
        <v>54</v>
      </c>
      <c r="C53" s="14">
        <v>43.8</v>
      </c>
      <c r="D53" s="14">
        <v>51.410050380674718</v>
      </c>
      <c r="E53" s="80">
        <v>69.938650306748471</v>
      </c>
      <c r="F53" s="80">
        <v>17</v>
      </c>
      <c r="G53" s="107">
        <v>54.1501976284585</v>
      </c>
      <c r="H53" s="88">
        <v>70.325196133370696</v>
      </c>
      <c r="I53" s="48">
        <v>33.333333333333329</v>
      </c>
      <c r="J53" s="48">
        <v>23.333333333333332</v>
      </c>
      <c r="K53" s="48">
        <v>16.666666666666664</v>
      </c>
      <c r="L53" s="48">
        <v>6.666666666666667</v>
      </c>
      <c r="M53" s="48">
        <v>13.333333333333334</v>
      </c>
      <c r="N53" s="48">
        <v>6.666666666666667</v>
      </c>
      <c r="O53" s="49">
        <f t="shared" si="8"/>
        <v>99.999999999999986</v>
      </c>
      <c r="P53" s="119">
        <f t="shared" si="9"/>
        <v>51.2938262326347</v>
      </c>
      <c r="Q53" s="11">
        <f t="shared" si="10"/>
        <v>19</v>
      </c>
      <c r="S53" s="27">
        <f t="shared" si="11"/>
        <v>-1.1483377933013657</v>
      </c>
    </row>
    <row r="54" spans="1:19">
      <c r="A54" s="50">
        <v>12</v>
      </c>
      <c r="B54" s="51" t="s">
        <v>25</v>
      </c>
      <c r="C54" s="14">
        <v>53.400000000000006</v>
      </c>
      <c r="D54" s="14">
        <v>63.159101242635131</v>
      </c>
      <c r="E54" s="80">
        <v>78.934010152284259</v>
      </c>
      <c r="F54" s="80">
        <v>28</v>
      </c>
      <c r="G54" s="107">
        <v>63.524590163934427</v>
      </c>
      <c r="H54" s="88">
        <v>34.754453169534024</v>
      </c>
      <c r="I54" s="48">
        <v>33.333333333333329</v>
      </c>
      <c r="J54" s="48">
        <v>23.333333333333332</v>
      </c>
      <c r="K54" s="48">
        <v>16.666666666666664</v>
      </c>
      <c r="L54" s="48">
        <v>6.666666666666667</v>
      </c>
      <c r="M54" s="48">
        <v>13.333333333333334</v>
      </c>
      <c r="N54" s="48">
        <v>6.666666666666667</v>
      </c>
      <c r="O54" s="49">
        <f t="shared" si="8"/>
        <v>99.999999999999986</v>
      </c>
      <c r="P54" s="119">
        <f t="shared" si="9"/>
        <v>58.346367548489113</v>
      </c>
      <c r="Q54" s="11">
        <f t="shared" si="10"/>
        <v>10</v>
      </c>
      <c r="S54" s="27">
        <f t="shared" si="11"/>
        <v>-3.2760623643810192</v>
      </c>
    </row>
    <row r="55" spans="1:19">
      <c r="A55" s="50">
        <v>13</v>
      </c>
      <c r="B55" s="51" t="s">
        <v>0</v>
      </c>
      <c r="C55" s="14">
        <v>53.400000000000006</v>
      </c>
      <c r="D55" s="14">
        <v>58.472647122406585</v>
      </c>
      <c r="E55" s="80">
        <v>71.32352941176471</v>
      </c>
      <c r="F55" s="80">
        <v>19</v>
      </c>
      <c r="G55" s="107">
        <v>41.059602649006621</v>
      </c>
      <c r="H55" s="88">
        <v>52.069363231586287</v>
      </c>
      <c r="I55" s="48">
        <v>33.333333333333329</v>
      </c>
      <c r="J55" s="48">
        <v>23.333333333333332</v>
      </c>
      <c r="K55" s="48">
        <v>16.666666666666664</v>
      </c>
      <c r="L55" s="48">
        <v>6.666666666666667</v>
      </c>
      <c r="M55" s="48">
        <v>13.333333333333334</v>
      </c>
      <c r="N55" s="48">
        <v>6.666666666666667</v>
      </c>
      <c r="O55" s="49">
        <f t="shared" si="8"/>
        <v>99.999999999999986</v>
      </c>
      <c r="P55" s="119">
        <f t="shared" si="9"/>
        <v>53.543443799162297</v>
      </c>
      <c r="Q55" s="11">
        <f t="shared" si="10"/>
        <v>16</v>
      </c>
      <c r="S55" s="27">
        <f t="shared" si="11"/>
        <v>-6.2252564824141459</v>
      </c>
    </row>
    <row r="56" spans="1:19">
      <c r="A56" s="50">
        <v>14</v>
      </c>
      <c r="B56" s="51" t="s">
        <v>1</v>
      </c>
      <c r="C56" s="14">
        <v>38.200000000000003</v>
      </c>
      <c r="D56" s="14">
        <v>46.736844493653209</v>
      </c>
      <c r="E56" s="80">
        <v>65.873015873015873</v>
      </c>
      <c r="F56" s="80">
        <v>22</v>
      </c>
      <c r="G56" s="107">
        <v>41.85022026431718</v>
      </c>
      <c r="H56" s="88">
        <v>73.70023419203747</v>
      </c>
      <c r="I56" s="48">
        <v>33.333333333333329</v>
      </c>
      <c r="J56" s="48">
        <v>23.333333333333332</v>
      </c>
      <c r="K56" s="48">
        <v>16.666666666666664</v>
      </c>
      <c r="L56" s="48">
        <v>6.666666666666667</v>
      </c>
      <c r="M56" s="48">
        <v>13.333333333333334</v>
      </c>
      <c r="N56" s="48">
        <v>6.666666666666667</v>
      </c>
      <c r="O56" s="49">
        <f t="shared" si="8"/>
        <v>99.999999999999986</v>
      </c>
      <c r="P56" s="119">
        <f t="shared" si="9"/>
        <v>46.577478008733188</v>
      </c>
      <c r="Q56" s="11">
        <f t="shared" si="10"/>
        <v>24</v>
      </c>
      <c r="S56" s="27">
        <f t="shared" si="11"/>
        <v>0.44863200326857111</v>
      </c>
    </row>
    <row r="57" spans="1:19">
      <c r="A57" s="50">
        <v>15</v>
      </c>
      <c r="B57" s="51" t="s">
        <v>2</v>
      </c>
      <c r="C57" s="14">
        <v>38.799999999999997</v>
      </c>
      <c r="D57" s="14">
        <v>56.133261418557765</v>
      </c>
      <c r="E57" s="80">
        <v>59.558823529411761</v>
      </c>
      <c r="F57" s="80">
        <v>20</v>
      </c>
      <c r="G57" s="107">
        <v>29.237288135593221</v>
      </c>
      <c r="H57" s="88">
        <v>74.677912653635005</v>
      </c>
      <c r="I57" s="48">
        <v>33.333333333333329</v>
      </c>
      <c r="J57" s="48">
        <v>23.333333333333332</v>
      </c>
      <c r="K57" s="48">
        <v>16.666666666666664</v>
      </c>
      <c r="L57" s="48">
        <v>6.666666666666667</v>
      </c>
      <c r="M57" s="48">
        <v>13.333333333333334</v>
      </c>
      <c r="N57" s="48">
        <v>6.666666666666667</v>
      </c>
      <c r="O57" s="49">
        <f t="shared" si="8"/>
        <v>99.999999999999986</v>
      </c>
      <c r="P57" s="119">
        <f t="shared" si="9"/>
        <v>46.167730847553543</v>
      </c>
      <c r="Q57" s="11">
        <f t="shared" si="10"/>
        <v>25</v>
      </c>
      <c r="S57" s="27">
        <f t="shared" si="11"/>
        <v>1.677666944135126</v>
      </c>
    </row>
    <row r="58" spans="1:19">
      <c r="A58" s="50">
        <v>16</v>
      </c>
      <c r="B58" s="51" t="s">
        <v>3</v>
      </c>
      <c r="C58" s="14">
        <v>51</v>
      </c>
      <c r="D58" s="14">
        <v>65.073986962939784</v>
      </c>
      <c r="E58" s="80">
        <v>90.728476821192046</v>
      </c>
      <c r="F58" s="80">
        <v>80</v>
      </c>
      <c r="G58" s="107">
        <v>55.656108597285069</v>
      </c>
      <c r="H58" s="88">
        <v>74.733959659824563</v>
      </c>
      <c r="I58" s="48">
        <v>33.333333333333329</v>
      </c>
      <c r="J58" s="48">
        <v>23.333333333333332</v>
      </c>
      <c r="K58" s="48">
        <v>16.666666666666664</v>
      </c>
      <c r="L58" s="48">
        <v>6.666666666666667</v>
      </c>
      <c r="M58" s="48">
        <v>13.333333333333334</v>
      </c>
      <c r="N58" s="48">
        <v>6.666666666666667</v>
      </c>
      <c r="O58" s="49">
        <f t="shared" si="8"/>
        <v>99.999999999999986</v>
      </c>
      <c r="P58" s="119">
        <f t="shared" si="9"/>
        <v>65.04175488517761</v>
      </c>
      <c r="Q58" s="11">
        <f t="shared" si="10"/>
        <v>3</v>
      </c>
      <c r="S58" s="27">
        <f t="shared" si="11"/>
        <v>-2.2440796451394789</v>
      </c>
    </row>
    <row r="59" spans="1:19">
      <c r="A59" s="50">
        <v>17</v>
      </c>
      <c r="B59" s="51" t="s">
        <v>4</v>
      </c>
      <c r="C59" s="14">
        <v>40.4</v>
      </c>
      <c r="D59" s="14">
        <v>47.077084076866754</v>
      </c>
      <c r="E59" s="80">
        <v>70.552147239263803</v>
      </c>
      <c r="F59" s="80">
        <v>31</v>
      </c>
      <c r="G59" s="107">
        <v>23.766816143497756</v>
      </c>
      <c r="H59" s="88">
        <v>69.123251966615939</v>
      </c>
      <c r="I59" s="48">
        <v>33.333333333333329</v>
      </c>
      <c r="J59" s="48">
        <v>23.333333333333332</v>
      </c>
      <c r="K59" s="48">
        <v>16.666666666666664</v>
      </c>
      <c r="L59" s="48">
        <v>6.666666666666667</v>
      </c>
      <c r="M59" s="48">
        <v>13.333333333333334</v>
      </c>
      <c r="N59" s="48">
        <v>6.666666666666667</v>
      </c>
      <c r="O59" s="49">
        <f t="shared" si="8"/>
        <v>99.999999999999986</v>
      </c>
      <c r="P59" s="119">
        <f t="shared" si="9"/>
        <v>46.053803108053643</v>
      </c>
      <c r="Q59" s="11">
        <f t="shared" si="10"/>
        <v>26</v>
      </c>
      <c r="S59" s="27">
        <f t="shared" si="11"/>
        <v>-8.4204736365400379E-2</v>
      </c>
    </row>
    <row r="60" spans="1:19">
      <c r="A60" s="50">
        <v>18</v>
      </c>
      <c r="B60" s="51" t="s">
        <v>5</v>
      </c>
      <c r="C60" s="14">
        <v>53.79999999999999</v>
      </c>
      <c r="D60" s="14">
        <v>70.086929664569936</v>
      </c>
      <c r="E60" s="80">
        <v>67.682926829268297</v>
      </c>
      <c r="F60" s="80">
        <v>29</v>
      </c>
      <c r="G60" s="173"/>
      <c r="H60" s="88">
        <v>21.127097278970702</v>
      </c>
      <c r="I60" s="48">
        <v>33.333333333333329</v>
      </c>
      <c r="J60" s="48">
        <v>23.333333333333332</v>
      </c>
      <c r="K60" s="48">
        <v>16.666666666666664</v>
      </c>
      <c r="L60" s="48">
        <v>6.666666666666667</v>
      </c>
      <c r="M60" s="175">
        <v>0</v>
      </c>
      <c r="N60" s="48">
        <v>6.666666666666667</v>
      </c>
      <c r="O60" s="49">
        <f t="shared" si="8"/>
        <v>86.666666666666657</v>
      </c>
      <c r="P60" s="119">
        <f t="shared" si="9"/>
        <v>56.433743706010482</v>
      </c>
      <c r="Q60" s="11">
        <f t="shared" si="10"/>
        <v>14</v>
      </c>
      <c r="S60" s="27">
        <f t="shared" si="11"/>
        <v>-0.73188157281927602</v>
      </c>
    </row>
    <row r="61" spans="1:19">
      <c r="A61" s="50">
        <v>19</v>
      </c>
      <c r="B61" s="51" t="s">
        <v>6</v>
      </c>
      <c r="C61" s="14">
        <v>52</v>
      </c>
      <c r="D61" s="14">
        <v>57.168849694280418</v>
      </c>
      <c r="E61" s="80">
        <v>81.005586592178773</v>
      </c>
      <c r="F61" s="80">
        <v>77</v>
      </c>
      <c r="G61" s="107">
        <v>65.762711864406782</v>
      </c>
      <c r="H61" s="88">
        <v>65.985955898241883</v>
      </c>
      <c r="I61" s="48">
        <v>33.333333333333329</v>
      </c>
      <c r="J61" s="48">
        <v>23.333333333333332</v>
      </c>
      <c r="K61" s="48">
        <v>16.666666666666664</v>
      </c>
      <c r="L61" s="48">
        <v>6.666666666666667</v>
      </c>
      <c r="M61" s="48">
        <v>13.333333333333334</v>
      </c>
      <c r="N61" s="48">
        <v>6.666666666666667</v>
      </c>
      <c r="O61" s="49">
        <f t="shared" si="8"/>
        <v>99.999999999999986</v>
      </c>
      <c r="P61" s="119">
        <f t="shared" si="9"/>
        <v>62.474421335832254</v>
      </c>
      <c r="Q61" s="11">
        <f t="shared" si="10"/>
        <v>5</v>
      </c>
      <c r="S61" s="123">
        <f t="shared" si="11"/>
        <v>-1.9507100815550587</v>
      </c>
    </row>
    <row r="62" spans="1:19">
      <c r="A62" s="50">
        <v>20</v>
      </c>
      <c r="B62" s="51" t="s">
        <v>7</v>
      </c>
      <c r="C62" s="14">
        <v>51.4</v>
      </c>
      <c r="D62" s="14">
        <v>49.563721140134938</v>
      </c>
      <c r="E62" s="80">
        <v>86.79245283018868</v>
      </c>
      <c r="F62" s="80">
        <v>48</v>
      </c>
      <c r="G62" s="107">
        <v>51.928783382789319</v>
      </c>
      <c r="H62" s="88">
        <v>79.907601726248984</v>
      </c>
      <c r="I62" s="48">
        <v>33.333333333333329</v>
      </c>
      <c r="J62" s="48">
        <v>23.333333333333332</v>
      </c>
      <c r="K62" s="48">
        <v>16.666666666666664</v>
      </c>
      <c r="L62" s="48">
        <v>6.666666666666667</v>
      </c>
      <c r="M62" s="48">
        <v>13.333333333333334</v>
      </c>
      <c r="N62" s="48">
        <v>6.666666666666667</v>
      </c>
      <c r="O62" s="49">
        <f t="shared" si="8"/>
        <v>99.999999999999986</v>
      </c>
      <c r="P62" s="119">
        <f t="shared" si="9"/>
        <v>58.614621637184776</v>
      </c>
      <c r="Q62" s="11">
        <f t="shared" si="10"/>
        <v>9</v>
      </c>
      <c r="S62" s="123">
        <f t="shared" si="11"/>
        <v>-2.5566042240311404</v>
      </c>
    </row>
    <row r="63" spans="1:19">
      <c r="A63" s="50">
        <v>21</v>
      </c>
      <c r="B63" s="51" t="s">
        <v>8</v>
      </c>
      <c r="C63" s="14">
        <v>43.6</v>
      </c>
      <c r="D63" s="14">
        <v>52.623289696532666</v>
      </c>
      <c r="E63" s="80">
        <v>55.72755417956656</v>
      </c>
      <c r="F63" s="80">
        <v>23</v>
      </c>
      <c r="G63" s="107">
        <v>30.472103004291846</v>
      </c>
      <c r="H63" s="88">
        <v>76.139492576885331</v>
      </c>
      <c r="I63" s="48">
        <v>33.333333333333329</v>
      </c>
      <c r="J63" s="48">
        <v>23.333333333333332</v>
      </c>
      <c r="K63" s="48">
        <v>16.666666666666664</v>
      </c>
      <c r="L63" s="48">
        <v>6.666666666666667</v>
      </c>
      <c r="M63" s="48">
        <v>13.333333333333334</v>
      </c>
      <c r="N63" s="48">
        <v>6.666666666666667</v>
      </c>
      <c r="O63" s="49">
        <f t="shared" si="8"/>
        <v>99.999999999999986</v>
      </c>
      <c r="P63" s="119">
        <f t="shared" si="9"/>
        <v>46.772273198149982</v>
      </c>
      <c r="Q63" s="11">
        <f t="shared" si="10"/>
        <v>23</v>
      </c>
      <c r="S63" s="123">
        <f t="shared" si="11"/>
        <v>1.6677338436984641</v>
      </c>
    </row>
    <row r="64" spans="1:19">
      <c r="A64" s="50">
        <v>22</v>
      </c>
      <c r="B64" s="51" t="s">
        <v>9</v>
      </c>
      <c r="C64" s="14">
        <v>50.2</v>
      </c>
      <c r="D64" s="14">
        <v>47.866716480780916</v>
      </c>
      <c r="E64" s="80">
        <v>74.850299401197603</v>
      </c>
      <c r="F64" s="80">
        <v>23</v>
      </c>
      <c r="G64" s="107">
        <v>79.701492537313428</v>
      </c>
      <c r="H64" s="88">
        <v>13.545775193616411</v>
      </c>
      <c r="I64" s="48">
        <v>33.333333333333329</v>
      </c>
      <c r="J64" s="48">
        <v>23.333333333333332</v>
      </c>
      <c r="K64" s="48">
        <v>16.666666666666664</v>
      </c>
      <c r="L64" s="48">
        <v>6.666666666666667</v>
      </c>
      <c r="M64" s="48">
        <v>13.333333333333334</v>
      </c>
      <c r="N64" s="48">
        <v>6.666666666666667</v>
      </c>
      <c r="O64" s="49">
        <f t="shared" si="8"/>
        <v>99.999999999999986</v>
      </c>
      <c r="P64" s="119">
        <f t="shared" si="9"/>
        <v>53.440534430264705</v>
      </c>
      <c r="Q64" s="11">
        <f t="shared" si="10"/>
        <v>17</v>
      </c>
      <c r="S64" s="123">
        <f t="shared" si="11"/>
        <v>-2.2976416559184685</v>
      </c>
    </row>
    <row r="65" spans="1:57">
      <c r="A65" s="50">
        <v>23</v>
      </c>
      <c r="B65" s="51" t="s">
        <v>10</v>
      </c>
      <c r="C65" s="14">
        <v>41.6</v>
      </c>
      <c r="D65" s="14">
        <v>49.791318952173896</v>
      </c>
      <c r="E65" s="80">
        <v>54.954954954954957</v>
      </c>
      <c r="F65" s="80">
        <v>9</v>
      </c>
      <c r="G65" s="107">
        <v>24.817518248175183</v>
      </c>
      <c r="H65" s="88">
        <v>59.721772221993128</v>
      </c>
      <c r="I65" s="48">
        <v>33.333333333333329</v>
      </c>
      <c r="J65" s="48">
        <v>23.333333333333332</v>
      </c>
      <c r="K65" s="48">
        <v>16.666666666666664</v>
      </c>
      <c r="L65" s="48">
        <v>6.666666666666667</v>
      </c>
      <c r="M65" s="48">
        <v>13.333333333333334</v>
      </c>
      <c r="N65" s="48">
        <v>6.666666666666667</v>
      </c>
      <c r="O65" s="49">
        <f t="shared" si="8"/>
        <v>99.999999999999986</v>
      </c>
      <c r="P65" s="119">
        <f t="shared" si="9"/>
        <v>42.534254162555968</v>
      </c>
      <c r="Q65" s="11">
        <f t="shared" si="10"/>
        <v>28</v>
      </c>
      <c r="S65" s="123">
        <f t="shared" si="11"/>
        <v>-3.0684933856009025</v>
      </c>
    </row>
    <row r="66" spans="1:57">
      <c r="A66" s="50">
        <v>24</v>
      </c>
      <c r="B66" s="51" t="s">
        <v>11</v>
      </c>
      <c r="C66" s="14">
        <v>48.6</v>
      </c>
      <c r="D66" s="14">
        <v>43.269025193316963</v>
      </c>
      <c r="E66" s="80">
        <v>55.491329479768794</v>
      </c>
      <c r="F66" s="80">
        <v>30</v>
      </c>
      <c r="G66" s="107">
        <v>47.142857142857146</v>
      </c>
      <c r="H66" s="88">
        <v>78.777344058222596</v>
      </c>
      <c r="I66" s="48">
        <v>33.333333333333329</v>
      </c>
      <c r="J66" s="48">
        <v>23.333333333333332</v>
      </c>
      <c r="K66" s="48">
        <v>16.666666666666664</v>
      </c>
      <c r="L66" s="48">
        <v>6.666666666666667</v>
      </c>
      <c r="M66" s="48">
        <v>13.333333333333334</v>
      </c>
      <c r="N66" s="48">
        <v>6.666666666666667</v>
      </c>
      <c r="O66" s="49">
        <f t="shared" si="8"/>
        <v>99.999999999999986</v>
      </c>
      <c r="P66" s="119">
        <f t="shared" si="9"/>
        <v>49.082198014664556</v>
      </c>
      <c r="Q66" s="11">
        <f t="shared" si="10"/>
        <v>20</v>
      </c>
      <c r="S66" s="123">
        <f t="shared" si="11"/>
        <v>1.0962879934388994</v>
      </c>
    </row>
    <row r="67" spans="1:57">
      <c r="A67" s="50">
        <v>25</v>
      </c>
      <c r="B67" s="51" t="s">
        <v>12</v>
      </c>
      <c r="C67" s="14">
        <v>41.8</v>
      </c>
      <c r="D67" s="14">
        <v>33.813641182953688</v>
      </c>
      <c r="E67" s="80">
        <v>60.74074074074074</v>
      </c>
      <c r="F67" s="80">
        <v>38</v>
      </c>
      <c r="G67" s="107">
        <v>52.719665271966534</v>
      </c>
      <c r="H67" s="88">
        <v>86.033789882998306</v>
      </c>
      <c r="I67" s="48">
        <v>33.333333333333329</v>
      </c>
      <c r="J67" s="48">
        <v>23.333333333333332</v>
      </c>
      <c r="K67" s="48">
        <v>16.666666666666664</v>
      </c>
      <c r="L67" s="48">
        <v>6.666666666666667</v>
      </c>
      <c r="M67" s="48">
        <v>13.333333333333334</v>
      </c>
      <c r="N67" s="48">
        <v>6.666666666666667</v>
      </c>
      <c r="O67" s="49">
        <f t="shared" si="8"/>
        <v>99.999999999999986</v>
      </c>
      <c r="P67" s="119">
        <f t="shared" si="9"/>
        <v>47.244847761274748</v>
      </c>
      <c r="Q67" s="11">
        <f t="shared" si="10"/>
        <v>22</v>
      </c>
      <c r="S67" s="123">
        <f t="shared" si="11"/>
        <v>-0.52375585553451032</v>
      </c>
    </row>
    <row r="68" spans="1:57">
      <c r="A68" s="50">
        <v>26</v>
      </c>
      <c r="B68" s="51" t="s">
        <v>13</v>
      </c>
      <c r="C68" s="14">
        <v>50.4</v>
      </c>
      <c r="D68" s="14">
        <v>52.119104976324799</v>
      </c>
      <c r="E68" s="80">
        <v>87.5</v>
      </c>
      <c r="F68" s="80">
        <v>61</v>
      </c>
      <c r="G68" s="107">
        <v>53.846153846153847</v>
      </c>
      <c r="H68" s="88">
        <v>61.772720195152331</v>
      </c>
      <c r="I68" s="48">
        <v>33.333333333333329</v>
      </c>
      <c r="J68" s="48">
        <v>23.333333333333332</v>
      </c>
      <c r="K68" s="48">
        <v>16.666666666666664</v>
      </c>
      <c r="L68" s="48">
        <v>6.666666666666667</v>
      </c>
      <c r="M68" s="48">
        <v>13.333333333333334</v>
      </c>
      <c r="N68" s="48">
        <v>6.666666666666667</v>
      </c>
      <c r="O68" s="49">
        <f t="shared" si="8"/>
        <v>99.999999999999986</v>
      </c>
      <c r="P68" s="119">
        <f t="shared" si="9"/>
        <v>58.908793020306454</v>
      </c>
      <c r="Q68" s="11">
        <f t="shared" si="10"/>
        <v>8</v>
      </c>
      <c r="S68" s="123">
        <f t="shared" si="11"/>
        <v>3.83625862192239</v>
      </c>
    </row>
    <row r="69" spans="1:57">
      <c r="A69" s="50">
        <v>27</v>
      </c>
      <c r="B69" s="51" t="s">
        <v>14</v>
      </c>
      <c r="C69" s="14">
        <v>53.400000000000006</v>
      </c>
      <c r="D69" s="14">
        <v>68.959530586108031</v>
      </c>
      <c r="E69" s="80">
        <v>92.670157068062821</v>
      </c>
      <c r="F69" s="80">
        <v>73</v>
      </c>
      <c r="G69" s="107">
        <v>64.367816091954026</v>
      </c>
      <c r="H69" s="88">
        <v>68.181953353804488</v>
      </c>
      <c r="I69" s="48">
        <v>33.333333333333329</v>
      </c>
      <c r="J69" s="48">
        <v>23.333333333333332</v>
      </c>
      <c r="K69" s="48">
        <v>16.666666666666664</v>
      </c>
      <c r="L69" s="48">
        <v>6.666666666666667</v>
      </c>
      <c r="M69" s="48">
        <v>13.333333333333334</v>
      </c>
      <c r="N69" s="48">
        <v>6.666666666666667</v>
      </c>
      <c r="O69" s="49">
        <f t="shared" si="8"/>
        <v>99.999999999999986</v>
      </c>
      <c r="P69" s="119">
        <f t="shared" si="9"/>
        <v>67.3300890172832</v>
      </c>
      <c r="Q69" s="11">
        <f t="shared" si="10"/>
        <v>1</v>
      </c>
      <c r="S69" s="123">
        <f t="shared" si="11"/>
        <v>-1.4264804450238131</v>
      </c>
    </row>
    <row r="70" spans="1:57" ht="15" customHeight="1" thickBot="1">
      <c r="A70" s="52">
        <v>28</v>
      </c>
      <c r="B70" s="53" t="s">
        <v>15</v>
      </c>
      <c r="C70" s="19">
        <v>52.800000000000004</v>
      </c>
      <c r="D70" s="19">
        <v>64.221581299687145</v>
      </c>
      <c r="E70" s="92">
        <v>77.445652173913047</v>
      </c>
      <c r="F70" s="92">
        <v>60</v>
      </c>
      <c r="G70" s="108">
        <v>66.760563380281695</v>
      </c>
      <c r="H70" s="93">
        <v>69.862084179137781</v>
      </c>
      <c r="I70" s="48">
        <v>33.333333333333329</v>
      </c>
      <c r="J70" s="48">
        <v>23.333333333333332</v>
      </c>
      <c r="K70" s="48">
        <v>16.666666666666664</v>
      </c>
      <c r="L70" s="48">
        <v>6.666666666666667</v>
      </c>
      <c r="M70" s="48">
        <v>13.333333333333334</v>
      </c>
      <c r="N70" s="48">
        <v>6.666666666666667</v>
      </c>
      <c r="O70" s="49">
        <f t="shared" si="8"/>
        <v>99.999999999999986</v>
      </c>
      <c r="P70" s="189">
        <f t="shared" si="9"/>
        <v>63.051525061559261</v>
      </c>
      <c r="Q70" s="121">
        <f t="shared" si="10"/>
        <v>4</v>
      </c>
      <c r="S70" s="28">
        <f t="shared" si="11"/>
        <v>-1.1912476656182065</v>
      </c>
    </row>
    <row r="71" spans="1:57" ht="15" customHeight="1">
      <c r="A71" s="54"/>
      <c r="B71" s="54"/>
      <c r="C71" s="54"/>
      <c r="D71" s="54"/>
      <c r="E71" s="54"/>
      <c r="F71" s="54"/>
      <c r="G71" s="54"/>
      <c r="H71" s="54"/>
      <c r="S71" s="115"/>
    </row>
    <row r="72" spans="1:57" ht="15.75" thickBot="1">
      <c r="A72" s="54"/>
      <c r="B72" s="55" t="s">
        <v>68</v>
      </c>
      <c r="C72" s="56"/>
      <c r="D72" s="57"/>
      <c r="E72" s="58"/>
      <c r="F72" s="58"/>
      <c r="G72" s="58"/>
      <c r="H72" s="58"/>
      <c r="S72" s="115"/>
    </row>
    <row r="73" spans="1:57" ht="15.75" thickBot="1">
      <c r="A73" s="59"/>
      <c r="B73" s="21" t="s">
        <v>28</v>
      </c>
      <c r="C73" s="22">
        <f t="shared" ref="C73:H73" si="12">AVERAGE(C43:C70)</f>
        <v>48.207142857142848</v>
      </c>
      <c r="D73" s="22">
        <f t="shared" si="12"/>
        <v>56.047859915841961</v>
      </c>
      <c r="E73" s="22">
        <f t="shared" si="12"/>
        <v>73.261151478767417</v>
      </c>
      <c r="F73" s="22">
        <f t="shared" si="12"/>
        <v>38.285714285714285</v>
      </c>
      <c r="G73" s="22">
        <f>AVERAGE(G43:G70)</f>
        <v>50.426029304407265</v>
      </c>
      <c r="H73" s="22">
        <f t="shared" si="12"/>
        <v>62.212644270174813</v>
      </c>
      <c r="I73" s="48"/>
      <c r="J73" s="48"/>
      <c r="K73" s="48"/>
      <c r="L73" s="48"/>
      <c r="M73" s="48"/>
      <c r="N73" s="48"/>
      <c r="O73" s="48"/>
      <c r="P73" s="22">
        <f>AVERAGE(P43:P70)</f>
        <v>54.80904282066939</v>
      </c>
      <c r="S73" s="29">
        <f>P113-P73</f>
        <v>-0.66340312494592268</v>
      </c>
    </row>
    <row r="74" spans="1:57">
      <c r="A74" s="59"/>
      <c r="B74" s="21" t="s">
        <v>32</v>
      </c>
      <c r="C74" s="22">
        <f t="shared" ref="C74:H74" si="13">STDEV(C43:C70)</f>
        <v>5.2972339792280883</v>
      </c>
      <c r="D74" s="22">
        <f t="shared" si="13"/>
        <v>9.3958949576191113</v>
      </c>
      <c r="E74" s="22">
        <f t="shared" si="13"/>
        <v>11.692324444520946</v>
      </c>
      <c r="F74" s="22">
        <f t="shared" si="13"/>
        <v>21.092138508892521</v>
      </c>
      <c r="G74" s="22">
        <f>STDEV(G43:G70)</f>
        <v>16.020785318698263</v>
      </c>
      <c r="H74" s="22">
        <f t="shared" si="13"/>
        <v>20.149746624383788</v>
      </c>
      <c r="I74" s="48"/>
      <c r="J74" s="48"/>
      <c r="K74" s="48"/>
      <c r="L74" s="48"/>
      <c r="M74" s="48"/>
      <c r="N74" s="48"/>
      <c r="O74" s="48"/>
      <c r="P74" s="22">
        <f>STDEV(P43:P70)</f>
        <v>7.1000864880665615</v>
      </c>
    </row>
    <row r="75" spans="1:57">
      <c r="A75" s="59"/>
      <c r="B75" s="21" t="s">
        <v>29</v>
      </c>
      <c r="C75" s="23">
        <f t="shared" ref="C75:H75" si="14">COUNT(C43:C70)</f>
        <v>28</v>
      </c>
      <c r="D75" s="23">
        <f t="shared" si="14"/>
        <v>28</v>
      </c>
      <c r="E75" s="23">
        <f t="shared" si="14"/>
        <v>28</v>
      </c>
      <c r="F75" s="23">
        <f t="shared" si="14"/>
        <v>28</v>
      </c>
      <c r="G75" s="23">
        <f>COUNT(G43:G70)</f>
        <v>27</v>
      </c>
      <c r="H75" s="23">
        <f t="shared" si="14"/>
        <v>28</v>
      </c>
      <c r="I75" s="49"/>
      <c r="J75" s="49"/>
      <c r="K75" s="49"/>
      <c r="L75" s="49"/>
      <c r="M75" s="49"/>
      <c r="N75" s="49"/>
      <c r="O75" s="49"/>
      <c r="P75" s="23">
        <f>COUNT(P43:P70)</f>
        <v>28</v>
      </c>
    </row>
    <row r="76" spans="1:57">
      <c r="A76" s="60"/>
      <c r="B76" s="21" t="s">
        <v>30</v>
      </c>
      <c r="C76" s="24">
        <f t="shared" ref="C76:H76" si="15">MIN(C43:C70)</f>
        <v>38.200000000000003</v>
      </c>
      <c r="D76" s="24">
        <f t="shared" si="15"/>
        <v>33.813641182953688</v>
      </c>
      <c r="E76" s="24">
        <f t="shared" si="15"/>
        <v>54.954954954954957</v>
      </c>
      <c r="F76" s="24">
        <f t="shared" si="15"/>
        <v>9</v>
      </c>
      <c r="G76" s="24">
        <f>MIN(G43:G70)</f>
        <v>22.368421052631579</v>
      </c>
      <c r="H76" s="24">
        <f t="shared" si="15"/>
        <v>13.545775193616411</v>
      </c>
      <c r="I76" s="9"/>
      <c r="J76" s="9"/>
      <c r="K76" s="9"/>
      <c r="L76" s="9"/>
      <c r="M76" s="9"/>
      <c r="N76" s="9"/>
      <c r="O76" s="9"/>
      <c r="P76" s="24">
        <f>MIN(P43:P70)</f>
        <v>42.534254162555968</v>
      </c>
      <c r="R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</row>
    <row r="77" spans="1:57">
      <c r="A77" s="60"/>
      <c r="B77" s="21" t="s">
        <v>31</v>
      </c>
      <c r="C77" s="24">
        <f t="shared" ref="C77:H77" si="16">MAX(C43:C70)</f>
        <v>53.79999999999999</v>
      </c>
      <c r="D77" s="24">
        <f t="shared" si="16"/>
        <v>71.111192997437243</v>
      </c>
      <c r="E77" s="24">
        <f t="shared" si="16"/>
        <v>92.670157068062821</v>
      </c>
      <c r="F77" s="24">
        <f t="shared" si="16"/>
        <v>80</v>
      </c>
      <c r="G77" s="24">
        <f>MAX(G43:G70)</f>
        <v>79.701492537313428</v>
      </c>
      <c r="H77" s="24">
        <f t="shared" si="16"/>
        <v>92.341542278530895</v>
      </c>
      <c r="I77" s="9"/>
      <c r="J77" s="9"/>
      <c r="K77" s="9"/>
      <c r="L77" s="9"/>
      <c r="M77" s="9"/>
      <c r="N77" s="9"/>
      <c r="O77" s="9"/>
      <c r="P77" s="24">
        <f>MAX(P43:P70)</f>
        <v>67.3300890172832</v>
      </c>
      <c r="R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</row>
    <row r="78" spans="1:57">
      <c r="B78" s="62" t="s">
        <v>33</v>
      </c>
      <c r="C78" s="63">
        <v>50</v>
      </c>
      <c r="D78" s="63"/>
      <c r="E78" s="63"/>
      <c r="F78" s="63"/>
      <c r="G78" s="63"/>
    </row>
    <row r="79" spans="1:57" ht="15" customHeight="1">
      <c r="A79" s="1"/>
      <c r="B79" s="62"/>
      <c r="C79" s="63"/>
      <c r="D79" s="63"/>
      <c r="E79" s="63"/>
      <c r="F79" s="63"/>
      <c r="G79" s="63"/>
      <c r="I79" s="1"/>
      <c r="J79" s="1"/>
      <c r="K79" s="1"/>
      <c r="L79" s="1"/>
      <c r="M79" s="1"/>
      <c r="N79" s="1"/>
      <c r="O79" s="1"/>
      <c r="P79" s="1"/>
      <c r="Q79" s="1"/>
    </row>
    <row r="80" spans="1:57" ht="15.75" thickBot="1">
      <c r="C80" s="58"/>
      <c r="D80" s="58"/>
      <c r="E80" s="65"/>
    </row>
    <row r="81" spans="1:19" ht="81" customHeight="1" thickBot="1">
      <c r="A81" s="207" t="s">
        <v>42</v>
      </c>
      <c r="B81" s="208"/>
      <c r="C81" s="36" t="s">
        <v>34</v>
      </c>
      <c r="D81" s="37" t="s">
        <v>35</v>
      </c>
      <c r="E81" s="37" t="s">
        <v>36</v>
      </c>
      <c r="F81" s="37" t="s">
        <v>37</v>
      </c>
      <c r="G81" s="37" t="s">
        <v>38</v>
      </c>
      <c r="H81" s="114" t="s">
        <v>39</v>
      </c>
      <c r="I81" s="209" t="s">
        <v>56</v>
      </c>
      <c r="J81" s="209"/>
      <c r="K81" s="209"/>
      <c r="L81" s="209"/>
      <c r="M81" s="209"/>
      <c r="N81" s="209"/>
      <c r="O81" s="7"/>
      <c r="P81" s="205" t="s">
        <v>79</v>
      </c>
      <c r="Q81" s="206"/>
      <c r="S81" s="1"/>
    </row>
    <row r="82" spans="1:19" s="44" customFormat="1" ht="29.1" customHeight="1" thickBot="1">
      <c r="A82" s="66" t="s">
        <v>47</v>
      </c>
      <c r="B82" s="67" t="s">
        <v>26</v>
      </c>
      <c r="C82" s="41" t="s">
        <v>78</v>
      </c>
      <c r="D82" s="41" t="s">
        <v>78</v>
      </c>
      <c r="E82" s="40" t="s">
        <v>77</v>
      </c>
      <c r="F82" s="41" t="s">
        <v>78</v>
      </c>
      <c r="G82" s="97" t="s">
        <v>126</v>
      </c>
      <c r="H82" s="42" t="s">
        <v>76</v>
      </c>
      <c r="I82" s="43" t="s">
        <v>58</v>
      </c>
      <c r="J82" s="43" t="s">
        <v>59</v>
      </c>
      <c r="K82" s="43" t="s">
        <v>60</v>
      </c>
      <c r="L82" s="43" t="s">
        <v>61</v>
      </c>
      <c r="M82" s="43" t="s">
        <v>64</v>
      </c>
      <c r="N82" s="43" t="s">
        <v>65</v>
      </c>
      <c r="O82" s="113"/>
      <c r="P82" s="116" t="s">
        <v>62</v>
      </c>
      <c r="Q82" s="117" t="s">
        <v>57</v>
      </c>
      <c r="S82" s="7"/>
    </row>
    <row r="83" spans="1:19">
      <c r="A83" s="46">
        <v>1</v>
      </c>
      <c r="B83" s="47" t="s">
        <v>71</v>
      </c>
      <c r="C83" s="98">
        <v>59.8</v>
      </c>
      <c r="D83" s="98">
        <v>53.9</v>
      </c>
      <c r="E83" s="90">
        <v>76.076555023923447</v>
      </c>
      <c r="F83" s="90">
        <v>40</v>
      </c>
      <c r="G83" s="104">
        <v>63.48684210526315</v>
      </c>
      <c r="H83" s="126">
        <v>45.468607981341428</v>
      </c>
      <c r="I83" s="48">
        <v>33.333333333333329</v>
      </c>
      <c r="J83" s="48">
        <v>23.333333333333332</v>
      </c>
      <c r="K83" s="48">
        <v>16.666666666666664</v>
      </c>
      <c r="L83" s="48">
        <v>6.666666666666667</v>
      </c>
      <c r="M83" s="48">
        <v>13.333333333333334</v>
      </c>
      <c r="N83" s="48">
        <v>6.666666666666667</v>
      </c>
      <c r="O83" s="49">
        <f t="shared" ref="O83:O110" si="17">SUM(I83:N83)</f>
        <v>99.999999999999986</v>
      </c>
      <c r="P83" s="119">
        <f t="shared" ref="P83:P110" si="18">((C83*I83)+(D83*J83)+(E83*K83)+(F83*L83)+(G83*M83)+(H83*N83))/(SUM(I83,J83,K83,L83,M83,N83))</f>
        <v>59.352245316778436</v>
      </c>
      <c r="Q83" s="15">
        <f t="shared" ref="Q83:Q110" si="19">RANK(P83,P$83:P$110)</f>
        <v>7</v>
      </c>
    </row>
    <row r="84" spans="1:19">
      <c r="A84" s="50">
        <v>2</v>
      </c>
      <c r="B84" s="51" t="s">
        <v>17</v>
      </c>
      <c r="C84" s="14">
        <v>50.8</v>
      </c>
      <c r="D84" s="14">
        <v>65.973226797706346</v>
      </c>
      <c r="E84" s="80">
        <v>53.694581280788178</v>
      </c>
      <c r="F84" s="80">
        <v>12</v>
      </c>
      <c r="G84" s="95">
        <v>47.47081712062257</v>
      </c>
      <c r="H84" s="127">
        <v>60.873868562298952</v>
      </c>
      <c r="I84" s="48">
        <v>33.333333333333329</v>
      </c>
      <c r="J84" s="48">
        <v>23.333333333333332</v>
      </c>
      <c r="K84" s="48">
        <v>16.666666666666664</v>
      </c>
      <c r="L84" s="48">
        <v>6.666666666666667</v>
      </c>
      <c r="M84" s="48">
        <v>13.333333333333334</v>
      </c>
      <c r="N84" s="48">
        <v>6.666666666666667</v>
      </c>
      <c r="O84" s="49">
        <f t="shared" si="17"/>
        <v>99.999999999999986</v>
      </c>
      <c r="P84" s="119">
        <f t="shared" si="18"/>
        <v>52.463883319832455</v>
      </c>
      <c r="Q84" s="11">
        <f t="shared" si="19"/>
        <v>16</v>
      </c>
    </row>
    <row r="85" spans="1:19">
      <c r="A85" s="50">
        <v>3</v>
      </c>
      <c r="B85" s="51" t="s">
        <v>18</v>
      </c>
      <c r="C85" s="14">
        <v>55.2</v>
      </c>
      <c r="D85" s="14">
        <v>55.235405116368369</v>
      </c>
      <c r="E85" s="80">
        <v>66.829268292682926</v>
      </c>
      <c r="F85" s="80">
        <v>23</v>
      </c>
      <c r="G85" s="95">
        <v>49.673202614379086</v>
      </c>
      <c r="H85" s="127">
        <v>76.38219813721328</v>
      </c>
      <c r="I85" s="48">
        <v>33.333333333333329</v>
      </c>
      <c r="J85" s="48">
        <v>23.333333333333332</v>
      </c>
      <c r="K85" s="48">
        <v>16.666666666666664</v>
      </c>
      <c r="L85" s="48">
        <v>6.666666666666667</v>
      </c>
      <c r="M85" s="48">
        <v>13.333333333333334</v>
      </c>
      <c r="N85" s="48">
        <v>6.666666666666667</v>
      </c>
      <c r="O85" s="49">
        <f t="shared" si="17"/>
        <v>99.999999999999986</v>
      </c>
      <c r="P85" s="119">
        <f t="shared" si="18"/>
        <v>55.675046133664544</v>
      </c>
      <c r="Q85" s="11">
        <f t="shared" si="19"/>
        <v>14</v>
      </c>
    </row>
    <row r="86" spans="1:19">
      <c r="A86" s="50">
        <v>4</v>
      </c>
      <c r="B86" s="51" t="s">
        <v>19</v>
      </c>
      <c r="C86" s="14">
        <v>56.399999999999991</v>
      </c>
      <c r="D86" s="14">
        <v>65.357701495096421</v>
      </c>
      <c r="E86" s="80">
        <v>87.61904761904762</v>
      </c>
      <c r="F86" s="80">
        <v>63</v>
      </c>
      <c r="G86" s="95">
        <v>75.415282392026583</v>
      </c>
      <c r="H86" s="127">
        <v>56.940271907938289</v>
      </c>
      <c r="I86" s="48">
        <v>33.333333333333329</v>
      </c>
      <c r="J86" s="48">
        <v>23.333333333333332</v>
      </c>
      <c r="K86" s="48">
        <v>16.666666666666664</v>
      </c>
      <c r="L86" s="48">
        <v>6.666666666666667</v>
      </c>
      <c r="M86" s="48">
        <v>13.333333333333334</v>
      </c>
      <c r="N86" s="48">
        <v>6.666666666666667</v>
      </c>
      <c r="O86" s="49">
        <f t="shared" si="17"/>
        <v>99.999999999999986</v>
      </c>
      <c r="P86" s="119">
        <f t="shared" si="18"/>
        <v>66.70469406482988</v>
      </c>
      <c r="Q86" s="11">
        <f t="shared" si="19"/>
        <v>1</v>
      </c>
    </row>
    <row r="87" spans="1:19">
      <c r="A87" s="50">
        <v>5</v>
      </c>
      <c r="B87" s="51" t="s">
        <v>16</v>
      </c>
      <c r="C87" s="14">
        <v>59.4</v>
      </c>
      <c r="D87" s="14">
        <v>41.608769909033306</v>
      </c>
      <c r="E87" s="80">
        <v>78.300455235204851</v>
      </c>
      <c r="F87" s="80">
        <v>38</v>
      </c>
      <c r="G87" s="95">
        <v>51.373182552504041</v>
      </c>
      <c r="H87" s="127">
        <v>72.267640897245926</v>
      </c>
      <c r="I87" s="48">
        <v>33.333333333333329</v>
      </c>
      <c r="J87" s="48">
        <v>23.333333333333332</v>
      </c>
      <c r="K87" s="48">
        <v>16.666666666666664</v>
      </c>
      <c r="L87" s="48">
        <v>6.666666666666667</v>
      </c>
      <c r="M87" s="48">
        <v>13.333333333333334</v>
      </c>
      <c r="N87" s="48">
        <v>6.666666666666667</v>
      </c>
      <c r="O87" s="49">
        <f t="shared" si="17"/>
        <v>99.999999999999986</v>
      </c>
      <c r="P87" s="119">
        <f t="shared" si="18"/>
        <v>56.759722584792186</v>
      </c>
      <c r="Q87" s="11">
        <f t="shared" si="19"/>
        <v>10</v>
      </c>
    </row>
    <row r="88" spans="1:19">
      <c r="A88" s="50">
        <v>6</v>
      </c>
      <c r="B88" s="51" t="s">
        <v>20</v>
      </c>
      <c r="C88" s="14">
        <v>55.8</v>
      </c>
      <c r="D88" s="14">
        <v>40.047455452664749</v>
      </c>
      <c r="E88" s="80">
        <v>60.267857142857153</v>
      </c>
      <c r="F88" s="80">
        <v>34</v>
      </c>
      <c r="G88" s="95">
        <v>35.844155844155843</v>
      </c>
      <c r="H88" s="127">
        <v>79.95336639938597</v>
      </c>
      <c r="I88" s="48">
        <v>33.333333333333329</v>
      </c>
      <c r="J88" s="48">
        <v>23.333333333333332</v>
      </c>
      <c r="K88" s="48">
        <v>16.666666666666664</v>
      </c>
      <c r="L88" s="48">
        <v>6.666666666666667</v>
      </c>
      <c r="M88" s="48">
        <v>13.333333333333334</v>
      </c>
      <c r="N88" s="48">
        <v>6.666666666666667</v>
      </c>
      <c r="O88" s="49">
        <f t="shared" si="17"/>
        <v>99.999999999999986</v>
      </c>
      <c r="P88" s="119">
        <f t="shared" si="18"/>
        <v>50.365161001944479</v>
      </c>
      <c r="Q88" s="11">
        <f t="shared" si="19"/>
        <v>18</v>
      </c>
    </row>
    <row r="89" spans="1:19">
      <c r="A89" s="50">
        <v>7</v>
      </c>
      <c r="B89" s="51" t="s">
        <v>21</v>
      </c>
      <c r="C89" s="14">
        <v>59.20000000000001</v>
      </c>
      <c r="D89" s="14">
        <v>58.941217138985962</v>
      </c>
      <c r="E89" s="80">
        <v>78.571428571428569</v>
      </c>
      <c r="F89" s="80">
        <v>28</v>
      </c>
      <c r="G89" s="95">
        <v>55.945945945945944</v>
      </c>
      <c r="H89" s="127">
        <v>46.610038568180038</v>
      </c>
      <c r="I89" s="48">
        <v>33.333333333333329</v>
      </c>
      <c r="J89" s="48">
        <v>23.333333333333332</v>
      </c>
      <c r="K89" s="48">
        <v>16.666666666666664</v>
      </c>
      <c r="L89" s="48">
        <v>6.666666666666667</v>
      </c>
      <c r="M89" s="48">
        <v>13.333333333333334</v>
      </c>
      <c r="N89" s="48">
        <v>6.666666666666667</v>
      </c>
      <c r="O89" s="49">
        <f t="shared" si="17"/>
        <v>99.999999999999986</v>
      </c>
      <c r="P89" s="119">
        <f t="shared" si="18"/>
        <v>59.014984125006286</v>
      </c>
      <c r="Q89" s="11">
        <f t="shared" si="19"/>
        <v>8</v>
      </c>
    </row>
    <row r="90" spans="1:19">
      <c r="A90" s="50">
        <v>8</v>
      </c>
      <c r="B90" s="51" t="s">
        <v>22</v>
      </c>
      <c r="C90" s="14">
        <v>60</v>
      </c>
      <c r="D90" s="14">
        <v>52.029450085159858</v>
      </c>
      <c r="E90" s="80">
        <v>49.748743718592962</v>
      </c>
      <c r="F90" s="80">
        <v>5</v>
      </c>
      <c r="G90" s="95">
        <v>24.440298507462686</v>
      </c>
      <c r="H90" s="127">
        <v>30.280236484591484</v>
      </c>
      <c r="I90" s="48">
        <v>33.333333333333329</v>
      </c>
      <c r="J90" s="48">
        <v>23.333333333333332</v>
      </c>
      <c r="K90" s="48">
        <v>16.666666666666664</v>
      </c>
      <c r="L90" s="48">
        <v>6.666666666666667</v>
      </c>
      <c r="M90" s="48">
        <v>13.333333333333334</v>
      </c>
      <c r="N90" s="48">
        <v>6.666666666666667</v>
      </c>
      <c r="O90" s="49">
        <f t="shared" si="17"/>
        <v>99.999999999999986</v>
      </c>
      <c r="P90" s="119">
        <f t="shared" si="18"/>
        <v>46.042384539603916</v>
      </c>
      <c r="Q90" s="11">
        <f t="shared" si="19"/>
        <v>26</v>
      </c>
    </row>
    <row r="91" spans="1:19">
      <c r="A91" s="50">
        <v>9</v>
      </c>
      <c r="B91" s="51" t="s">
        <v>23</v>
      </c>
      <c r="C91" s="14">
        <v>64</v>
      </c>
      <c r="D91" s="14">
        <v>48.249072666873261</v>
      </c>
      <c r="E91" s="80">
        <v>69.014084507042256</v>
      </c>
      <c r="F91" s="80">
        <v>17</v>
      </c>
      <c r="G91" s="95">
        <v>71.726190476190482</v>
      </c>
      <c r="H91" s="127">
        <v>21.28840507982245</v>
      </c>
      <c r="I91" s="48">
        <v>33.333333333333329</v>
      </c>
      <c r="J91" s="48">
        <v>23.333333333333332</v>
      </c>
      <c r="K91" s="48">
        <v>16.666666666666664</v>
      </c>
      <c r="L91" s="48">
        <v>6.666666666666667</v>
      </c>
      <c r="M91" s="48">
        <v>13.333333333333334</v>
      </c>
      <c r="N91" s="48">
        <v>6.666666666666667</v>
      </c>
      <c r="O91" s="49">
        <f t="shared" si="17"/>
        <v>99.999999999999986</v>
      </c>
      <c r="P91" s="119">
        <f t="shared" si="18"/>
        <v>56.209850108924364</v>
      </c>
      <c r="Q91" s="11">
        <f t="shared" si="19"/>
        <v>11</v>
      </c>
    </row>
    <row r="92" spans="1:19">
      <c r="A92" s="50">
        <v>10</v>
      </c>
      <c r="B92" s="51" t="s">
        <v>24</v>
      </c>
      <c r="C92" s="14">
        <v>64.400000000000006</v>
      </c>
      <c r="D92" s="14">
        <v>51.269985431874915</v>
      </c>
      <c r="E92" s="80">
        <v>70.449678800856532</v>
      </c>
      <c r="F92" s="80">
        <v>39</v>
      </c>
      <c r="G92" s="95">
        <v>58.187134502923975</v>
      </c>
      <c r="H92" s="127">
        <v>45.702750148894836</v>
      </c>
      <c r="I92" s="48">
        <v>33.333333333333329</v>
      </c>
      <c r="J92" s="48">
        <v>23.333333333333332</v>
      </c>
      <c r="K92" s="48">
        <v>16.666666666666664</v>
      </c>
      <c r="L92" s="48">
        <v>6.666666666666667</v>
      </c>
      <c r="M92" s="48">
        <v>13.333333333333334</v>
      </c>
      <c r="N92" s="48">
        <v>6.666666666666667</v>
      </c>
      <c r="O92" s="49">
        <f t="shared" si="17"/>
        <v>99.999999999999986</v>
      </c>
      <c r="P92" s="119">
        <f t="shared" si="18"/>
        <v>58.576411011229759</v>
      </c>
      <c r="Q92" s="11">
        <f t="shared" si="19"/>
        <v>9</v>
      </c>
    </row>
    <row r="93" spans="1:19">
      <c r="A93" s="50">
        <v>11</v>
      </c>
      <c r="B93" s="51" t="s">
        <v>54</v>
      </c>
      <c r="C93" s="14">
        <v>53.6</v>
      </c>
      <c r="D93" s="14">
        <v>44.62123198685287</v>
      </c>
      <c r="E93" s="80">
        <v>66.504854368932044</v>
      </c>
      <c r="F93" s="80">
        <v>9</v>
      </c>
      <c r="G93" s="95">
        <v>53.333333333333336</v>
      </c>
      <c r="H93" s="127">
        <v>46.079212047018196</v>
      </c>
      <c r="I93" s="48">
        <v>33.333333333333329</v>
      </c>
      <c r="J93" s="48">
        <v>23.333333333333332</v>
      </c>
      <c r="K93" s="48">
        <v>16.666666666666664</v>
      </c>
      <c r="L93" s="48">
        <v>6.666666666666667</v>
      </c>
      <c r="M93" s="48">
        <v>13.333333333333334</v>
      </c>
      <c r="N93" s="48">
        <v>6.666666666666667</v>
      </c>
      <c r="O93" s="49">
        <f t="shared" si="17"/>
        <v>99.999999999999986</v>
      </c>
      <c r="P93" s="119">
        <f t="shared" si="18"/>
        <v>50.145488439333334</v>
      </c>
      <c r="Q93" s="11">
        <f t="shared" si="19"/>
        <v>20</v>
      </c>
    </row>
    <row r="94" spans="1:19">
      <c r="A94" s="50">
        <v>12</v>
      </c>
      <c r="B94" s="51" t="s">
        <v>25</v>
      </c>
      <c r="C94" s="14">
        <v>62.2</v>
      </c>
      <c r="D94" s="14">
        <v>54.480756660210801</v>
      </c>
      <c r="E94" s="80">
        <v>69.433198380566807</v>
      </c>
      <c r="F94" s="80">
        <v>13</v>
      </c>
      <c r="G94" s="95">
        <v>55.519480519480524</v>
      </c>
      <c r="H94" s="127">
        <v>26.749972460505539</v>
      </c>
      <c r="I94" s="48">
        <v>33.333333333333329</v>
      </c>
      <c r="J94" s="48">
        <v>23.333333333333332</v>
      </c>
      <c r="K94" s="48">
        <v>16.666666666666664</v>
      </c>
      <c r="L94" s="48">
        <v>6.666666666666667</v>
      </c>
      <c r="M94" s="48">
        <v>13.333333333333334</v>
      </c>
      <c r="N94" s="48">
        <v>6.666666666666667</v>
      </c>
      <c r="O94" s="49">
        <f t="shared" si="17"/>
        <v>99.999999999999986</v>
      </c>
      <c r="P94" s="119">
        <f t="shared" si="18"/>
        <v>55.070305184108093</v>
      </c>
      <c r="Q94" s="11">
        <f t="shared" si="19"/>
        <v>15</v>
      </c>
    </row>
    <row r="95" spans="1:19">
      <c r="A95" s="50">
        <v>13</v>
      </c>
      <c r="B95" s="51" t="s">
        <v>0</v>
      </c>
      <c r="C95" s="14">
        <v>60.4</v>
      </c>
      <c r="D95" s="14">
        <v>45.843812657516082</v>
      </c>
      <c r="E95" s="80">
        <v>50</v>
      </c>
      <c r="F95" s="80">
        <v>8</v>
      </c>
      <c r="G95" s="95">
        <v>38.095238095238095</v>
      </c>
      <c r="H95" s="127">
        <v>38.128989259439642</v>
      </c>
      <c r="I95" s="48">
        <v>33.333333333333329</v>
      </c>
      <c r="J95" s="48">
        <v>23.333333333333332</v>
      </c>
      <c r="K95" s="48">
        <v>16.666666666666664</v>
      </c>
      <c r="L95" s="48">
        <v>6.666666666666667</v>
      </c>
      <c r="M95" s="48">
        <v>13.333333333333334</v>
      </c>
      <c r="N95" s="48">
        <v>6.666666666666667</v>
      </c>
      <c r="O95" s="49">
        <f t="shared" si="17"/>
        <v>99.999999999999986</v>
      </c>
      <c r="P95" s="119">
        <f t="shared" si="18"/>
        <v>47.318187316748151</v>
      </c>
      <c r="Q95" s="11">
        <f t="shared" si="19"/>
        <v>23</v>
      </c>
    </row>
    <row r="96" spans="1:19">
      <c r="A96" s="50">
        <v>14</v>
      </c>
      <c r="B96" s="51" t="s">
        <v>1</v>
      </c>
      <c r="C96" s="14">
        <v>52</v>
      </c>
      <c r="D96" s="14">
        <v>39.536384342271752</v>
      </c>
      <c r="E96" s="80">
        <v>53.456221198156683</v>
      </c>
      <c r="F96" s="80">
        <v>20</v>
      </c>
      <c r="G96" s="95">
        <v>37.185929648241206</v>
      </c>
      <c r="H96" s="127">
        <v>79.001892690201032</v>
      </c>
      <c r="I96" s="48">
        <v>33.333333333333329</v>
      </c>
      <c r="J96" s="48">
        <v>23.333333333333332</v>
      </c>
      <c r="K96" s="48">
        <v>16.666666666666664</v>
      </c>
      <c r="L96" s="48">
        <v>6.666666666666667</v>
      </c>
      <c r="M96" s="48">
        <v>13.333333333333334</v>
      </c>
      <c r="N96" s="48">
        <v>6.666666666666667</v>
      </c>
      <c r="O96" s="49">
        <f t="shared" si="17"/>
        <v>99.999999999999986</v>
      </c>
      <c r="P96" s="119">
        <f t="shared" si="18"/>
        <v>47.026110012001759</v>
      </c>
      <c r="Q96" s="11">
        <f t="shared" si="19"/>
        <v>24</v>
      </c>
    </row>
    <row r="97" spans="1:17">
      <c r="A97" s="50">
        <v>15</v>
      </c>
      <c r="B97" s="51" t="s">
        <v>2</v>
      </c>
      <c r="C97" s="14">
        <v>53.6</v>
      </c>
      <c r="D97" s="14">
        <v>47.574313532261144</v>
      </c>
      <c r="E97" s="80">
        <v>51.502145922746791</v>
      </c>
      <c r="F97" s="80">
        <v>19</v>
      </c>
      <c r="G97" s="95">
        <v>33</v>
      </c>
      <c r="H97" s="127">
        <v>69.415504705549083</v>
      </c>
      <c r="I97" s="48">
        <v>33.333333333333329</v>
      </c>
      <c r="J97" s="48">
        <v>23.333333333333332</v>
      </c>
      <c r="K97" s="48">
        <v>16.666666666666664</v>
      </c>
      <c r="L97" s="48">
        <v>6.666666666666667</v>
      </c>
      <c r="M97" s="48">
        <v>13.333333333333334</v>
      </c>
      <c r="N97" s="48">
        <v>6.666666666666667</v>
      </c>
      <c r="O97" s="49">
        <f t="shared" si="17"/>
        <v>99.999999999999986</v>
      </c>
      <c r="P97" s="119">
        <f t="shared" si="18"/>
        <v>47.845397791688669</v>
      </c>
      <c r="Q97" s="11">
        <f t="shared" si="19"/>
        <v>22</v>
      </c>
    </row>
    <row r="98" spans="1:17">
      <c r="A98" s="50">
        <v>16</v>
      </c>
      <c r="B98" s="51" t="s">
        <v>3</v>
      </c>
      <c r="C98" s="14">
        <v>60.6</v>
      </c>
      <c r="D98" s="14">
        <v>61.203809337203829</v>
      </c>
      <c r="E98" s="80">
        <v>78.313253012048193</v>
      </c>
      <c r="F98" s="80">
        <v>57</v>
      </c>
      <c r="G98" s="95">
        <v>58.015267175572518</v>
      </c>
      <c r="H98" s="127">
        <v>55.93812903909312</v>
      </c>
      <c r="I98" s="48">
        <v>33.333333333333329</v>
      </c>
      <c r="J98" s="48">
        <v>23.333333333333332</v>
      </c>
      <c r="K98" s="48">
        <v>16.666666666666664</v>
      </c>
      <c r="L98" s="48">
        <v>6.666666666666667</v>
      </c>
      <c r="M98" s="48">
        <v>13.333333333333334</v>
      </c>
      <c r="N98" s="48">
        <v>6.666666666666667</v>
      </c>
      <c r="O98" s="49">
        <f t="shared" si="17"/>
        <v>99.999999999999986</v>
      </c>
      <c r="P98" s="119">
        <f t="shared" si="18"/>
        <v>62.797675240038132</v>
      </c>
      <c r="Q98" s="11">
        <f t="shared" si="19"/>
        <v>3</v>
      </c>
    </row>
    <row r="99" spans="1:17">
      <c r="A99" s="50">
        <v>17</v>
      </c>
      <c r="B99" s="51" t="s">
        <v>4</v>
      </c>
      <c r="C99" s="14">
        <v>52.2</v>
      </c>
      <c r="D99" s="14">
        <v>41.782127467145557</v>
      </c>
      <c r="E99" s="80">
        <v>64</v>
      </c>
      <c r="F99" s="80">
        <v>23</v>
      </c>
      <c r="G99" s="95">
        <v>22.085889570552148</v>
      </c>
      <c r="H99" s="127">
        <v>55.134750299209934</v>
      </c>
      <c r="I99" s="48">
        <v>33.333333333333329</v>
      </c>
      <c r="J99" s="48">
        <v>23.333333333333332</v>
      </c>
      <c r="K99" s="48">
        <v>16.666666666666664</v>
      </c>
      <c r="L99" s="48">
        <v>6.666666666666667</v>
      </c>
      <c r="M99" s="48">
        <v>13.333333333333334</v>
      </c>
      <c r="N99" s="48">
        <v>6.666666666666667</v>
      </c>
      <c r="O99" s="49">
        <f t="shared" si="17"/>
        <v>99.999999999999986</v>
      </c>
      <c r="P99" s="119">
        <f t="shared" si="18"/>
        <v>45.969598371688242</v>
      </c>
      <c r="Q99" s="11">
        <f t="shared" si="19"/>
        <v>27</v>
      </c>
    </row>
    <row r="100" spans="1:17">
      <c r="A100" s="50">
        <v>18</v>
      </c>
      <c r="B100" s="51" t="s">
        <v>5</v>
      </c>
      <c r="C100" s="14">
        <v>60.199999999999996</v>
      </c>
      <c r="D100" s="14">
        <v>63.089331037679088</v>
      </c>
      <c r="E100" s="80">
        <v>68.844221105527637</v>
      </c>
      <c r="F100" s="80">
        <v>18</v>
      </c>
      <c r="G100" s="174"/>
      <c r="H100" s="127">
        <v>12.200996335789863</v>
      </c>
      <c r="I100" s="48">
        <v>33.333333333333329</v>
      </c>
      <c r="J100" s="48">
        <v>23.333333333333332</v>
      </c>
      <c r="K100" s="48">
        <v>16.666666666666664</v>
      </c>
      <c r="L100" s="48">
        <v>6.666666666666667</v>
      </c>
      <c r="M100" s="175">
        <v>0</v>
      </c>
      <c r="N100" s="48">
        <v>6.666666666666667</v>
      </c>
      <c r="O100" s="49">
        <f t="shared" si="17"/>
        <v>86.666666666666657</v>
      </c>
      <c r="P100" s="119">
        <f t="shared" si="18"/>
        <v>55.701862133191206</v>
      </c>
      <c r="Q100" s="11">
        <f>RANK(P100,P$83:P$110)</f>
        <v>13</v>
      </c>
    </row>
    <row r="101" spans="1:17">
      <c r="A101" s="50">
        <v>19</v>
      </c>
      <c r="B101" s="51" t="s">
        <v>6</v>
      </c>
      <c r="C101" s="14">
        <v>59.4</v>
      </c>
      <c r="D101" s="14">
        <v>49.263261441463897</v>
      </c>
      <c r="E101" s="80">
        <v>74.371859296482413</v>
      </c>
      <c r="F101" s="80">
        <v>63</v>
      </c>
      <c r="G101" s="95">
        <v>71.212121212121218</v>
      </c>
      <c r="H101" s="127">
        <v>47.080363103585782</v>
      </c>
      <c r="I101" s="48">
        <v>33.333333333333329</v>
      </c>
      <c r="J101" s="48">
        <v>23.333333333333332</v>
      </c>
      <c r="K101" s="48">
        <v>16.666666666666664</v>
      </c>
      <c r="L101" s="48">
        <v>6.666666666666667</v>
      </c>
      <c r="M101" s="48">
        <v>13.333333333333334</v>
      </c>
      <c r="N101" s="48">
        <v>6.666666666666667</v>
      </c>
      <c r="O101" s="49">
        <f t="shared" si="17"/>
        <v>99.999999999999986</v>
      </c>
      <c r="P101" s="119">
        <f t="shared" si="18"/>
        <v>60.523711254277195</v>
      </c>
      <c r="Q101" s="11">
        <f t="shared" si="19"/>
        <v>6</v>
      </c>
    </row>
    <row r="102" spans="1:17">
      <c r="A102" s="50">
        <v>20</v>
      </c>
      <c r="B102" s="51" t="s">
        <v>7</v>
      </c>
      <c r="C102" s="14">
        <v>60.4</v>
      </c>
      <c r="D102" s="14">
        <v>46.542431596729742</v>
      </c>
      <c r="E102" s="80">
        <v>75.621890547263675</v>
      </c>
      <c r="F102" s="80">
        <v>29</v>
      </c>
      <c r="G102" s="95">
        <v>49.385749385749385</v>
      </c>
      <c r="H102" s="127">
        <v>59.145525469092561</v>
      </c>
      <c r="I102" s="48">
        <v>33.333333333333329</v>
      </c>
      <c r="J102" s="48">
        <v>23.333333333333332</v>
      </c>
      <c r="K102" s="48">
        <v>16.666666666666664</v>
      </c>
      <c r="L102" s="48">
        <v>6.666666666666667</v>
      </c>
      <c r="M102" s="48">
        <v>13.333333333333334</v>
      </c>
      <c r="N102" s="48">
        <v>6.666666666666667</v>
      </c>
      <c r="O102" s="49">
        <f t="shared" si="17"/>
        <v>99.999999999999986</v>
      </c>
      <c r="P102" s="119">
        <f t="shared" si="18"/>
        <v>56.058017413153635</v>
      </c>
      <c r="Q102" s="11">
        <f t="shared" si="19"/>
        <v>12</v>
      </c>
    </row>
    <row r="103" spans="1:17">
      <c r="A103" s="50">
        <v>21</v>
      </c>
      <c r="B103" s="51" t="s">
        <v>8</v>
      </c>
      <c r="C103" s="14">
        <v>55.8</v>
      </c>
      <c r="D103" s="14">
        <v>47.226217725283355</v>
      </c>
      <c r="E103" s="80">
        <v>55.377574370709382</v>
      </c>
      <c r="F103" s="80">
        <v>15</v>
      </c>
      <c r="G103" s="95">
        <v>30.625000000000004</v>
      </c>
      <c r="H103" s="127">
        <v>67.614407662461545</v>
      </c>
      <c r="I103" s="48">
        <v>33.333333333333329</v>
      </c>
      <c r="J103" s="48">
        <v>23.333333333333332</v>
      </c>
      <c r="K103" s="48">
        <v>16.666666666666664</v>
      </c>
      <c r="L103" s="48">
        <v>6.666666666666667</v>
      </c>
      <c r="M103" s="48">
        <v>13.333333333333334</v>
      </c>
      <c r="N103" s="48">
        <v>6.666666666666667</v>
      </c>
      <c r="O103" s="49">
        <f t="shared" si="17"/>
        <v>99.999999999999986</v>
      </c>
      <c r="P103" s="119">
        <f t="shared" si="18"/>
        <v>48.440007041848446</v>
      </c>
      <c r="Q103" s="11">
        <f t="shared" si="19"/>
        <v>21</v>
      </c>
    </row>
    <row r="104" spans="1:17">
      <c r="A104" s="50">
        <v>22</v>
      </c>
      <c r="B104" s="51" t="s">
        <v>9</v>
      </c>
      <c r="C104" s="14">
        <v>60</v>
      </c>
      <c r="D104" s="14">
        <v>34.645400981265666</v>
      </c>
      <c r="E104" s="80">
        <v>66.976744186046517</v>
      </c>
      <c r="F104" s="80">
        <v>15</v>
      </c>
      <c r="G104" s="95">
        <v>75.878220140515225</v>
      </c>
      <c r="H104" s="127">
        <v>11.686187434617041</v>
      </c>
      <c r="I104" s="48">
        <v>33.333333333333329</v>
      </c>
      <c r="J104" s="48">
        <v>23.333333333333332</v>
      </c>
      <c r="K104" s="48">
        <v>16.666666666666664</v>
      </c>
      <c r="L104" s="48">
        <v>6.666666666666667</v>
      </c>
      <c r="M104" s="48">
        <v>13.333333333333334</v>
      </c>
      <c r="N104" s="48">
        <v>6.666666666666667</v>
      </c>
      <c r="O104" s="49">
        <f t="shared" si="17"/>
        <v>99.999999999999986</v>
      </c>
      <c r="P104" s="119">
        <f t="shared" si="18"/>
        <v>51.142892774346237</v>
      </c>
      <c r="Q104" s="11">
        <f t="shared" si="19"/>
        <v>17</v>
      </c>
    </row>
    <row r="105" spans="1:17">
      <c r="A105" s="50">
        <v>23</v>
      </c>
      <c r="B105" s="51" t="s">
        <v>10</v>
      </c>
      <c r="C105" s="14">
        <v>51.800000000000004</v>
      </c>
      <c r="D105" s="14">
        <v>37.885581888160765</v>
      </c>
      <c r="E105" s="80">
        <v>42.268041237113401</v>
      </c>
      <c r="F105" s="80">
        <v>6</v>
      </c>
      <c r="G105" s="95">
        <v>25.138121546961329</v>
      </c>
      <c r="H105" s="127">
        <v>38.440528859057146</v>
      </c>
      <c r="I105" s="48">
        <v>33.333333333333329</v>
      </c>
      <c r="J105" s="48">
        <v>23.333333333333332</v>
      </c>
      <c r="K105" s="48">
        <v>16.666666666666664</v>
      </c>
      <c r="L105" s="48">
        <v>6.666666666666667</v>
      </c>
      <c r="M105" s="48">
        <v>13.333333333333334</v>
      </c>
      <c r="N105" s="48">
        <v>6.666666666666667</v>
      </c>
      <c r="O105" s="49">
        <f t="shared" si="17"/>
        <v>99.999999999999986</v>
      </c>
      <c r="P105" s="119">
        <f t="shared" si="18"/>
        <v>39.465760776955065</v>
      </c>
      <c r="Q105" s="11">
        <f t="shared" si="19"/>
        <v>28</v>
      </c>
    </row>
    <row r="106" spans="1:17">
      <c r="A106" s="50">
        <v>24</v>
      </c>
      <c r="B106" s="51" t="s">
        <v>11</v>
      </c>
      <c r="C106" s="14">
        <v>59.599999999999994</v>
      </c>
      <c r="D106" s="14">
        <v>37.288224813586901</v>
      </c>
      <c r="E106" s="80">
        <v>61.926605504587165</v>
      </c>
      <c r="F106" s="80">
        <v>22</v>
      </c>
      <c r="G106" s="95">
        <v>43.939393939393938</v>
      </c>
      <c r="H106" s="127">
        <v>59.473201633741766</v>
      </c>
      <c r="I106" s="48">
        <v>33.333333333333329</v>
      </c>
      <c r="J106" s="48">
        <v>23.333333333333332</v>
      </c>
      <c r="K106" s="48">
        <v>16.666666666666664</v>
      </c>
      <c r="L106" s="48">
        <v>6.666666666666667</v>
      </c>
      <c r="M106" s="48">
        <v>13.333333333333334</v>
      </c>
      <c r="N106" s="48">
        <v>6.666666666666667</v>
      </c>
      <c r="O106" s="49">
        <f t="shared" si="17"/>
        <v>99.999999999999986</v>
      </c>
      <c r="P106" s="119">
        <f t="shared" si="18"/>
        <v>50.178486008103455</v>
      </c>
      <c r="Q106" s="11">
        <f t="shared" si="19"/>
        <v>19</v>
      </c>
    </row>
    <row r="107" spans="1:17">
      <c r="A107" s="50">
        <v>25</v>
      </c>
      <c r="B107" s="51" t="s">
        <v>12</v>
      </c>
      <c r="C107" s="14">
        <v>53</v>
      </c>
      <c r="D107" s="14">
        <v>26.250964346876508</v>
      </c>
      <c r="E107" s="80">
        <v>60.989010989010985</v>
      </c>
      <c r="F107" s="80">
        <v>28</v>
      </c>
      <c r="G107" s="95">
        <v>47.305389221556887</v>
      </c>
      <c r="H107" s="127">
        <v>68.854697456394589</v>
      </c>
      <c r="I107" s="48">
        <v>33.333333333333329</v>
      </c>
      <c r="J107" s="48">
        <v>23.333333333333332</v>
      </c>
      <c r="K107" s="48">
        <v>16.666666666666664</v>
      </c>
      <c r="L107" s="48">
        <v>6.666666666666667</v>
      </c>
      <c r="M107" s="48">
        <v>13.333333333333334</v>
      </c>
      <c r="N107" s="48">
        <v>6.666666666666667</v>
      </c>
      <c r="O107" s="49">
        <f t="shared" si="17"/>
        <v>99.999999999999986</v>
      </c>
      <c r="P107" s="119">
        <f t="shared" si="18"/>
        <v>46.721091905740238</v>
      </c>
      <c r="Q107" s="11">
        <f t="shared" si="19"/>
        <v>25</v>
      </c>
    </row>
    <row r="108" spans="1:17">
      <c r="A108" s="50">
        <v>26</v>
      </c>
      <c r="B108" s="51" t="s">
        <v>13</v>
      </c>
      <c r="C108" s="14">
        <v>60.6</v>
      </c>
      <c r="D108" s="14">
        <v>46.985363757709166</v>
      </c>
      <c r="E108" s="80">
        <v>87.341772151898738</v>
      </c>
      <c r="F108" s="80">
        <v>55</v>
      </c>
      <c r="G108" s="95">
        <v>68.765743073047858</v>
      </c>
      <c r="H108" s="127">
        <v>62.841084955608054</v>
      </c>
      <c r="I108" s="48">
        <v>33.333333333333329</v>
      </c>
      <c r="J108" s="48">
        <v>23.333333333333332</v>
      </c>
      <c r="K108" s="48">
        <v>16.666666666666664</v>
      </c>
      <c r="L108" s="48">
        <v>6.666666666666667</v>
      </c>
      <c r="M108" s="48">
        <v>13.333333333333334</v>
      </c>
      <c r="N108" s="48">
        <v>6.666666666666667</v>
      </c>
      <c r="O108" s="49">
        <f t="shared" si="17"/>
        <v>99.999999999999986</v>
      </c>
      <c r="P108" s="119">
        <f t="shared" si="18"/>
        <v>62.745051642228844</v>
      </c>
      <c r="Q108" s="11">
        <f t="shared" si="19"/>
        <v>4</v>
      </c>
    </row>
    <row r="109" spans="1:17">
      <c r="A109" s="50">
        <v>27</v>
      </c>
      <c r="B109" s="51" t="s">
        <v>14</v>
      </c>
      <c r="C109" s="14">
        <v>60</v>
      </c>
      <c r="D109" s="14">
        <v>64.343561051629919</v>
      </c>
      <c r="E109" s="80">
        <v>79.620853080568722</v>
      </c>
      <c r="F109" s="80">
        <v>67</v>
      </c>
      <c r="G109" s="95">
        <v>67.567567567567565</v>
      </c>
      <c r="H109" s="127">
        <v>62.164397066629071</v>
      </c>
      <c r="I109" s="48">
        <v>33.333333333333329</v>
      </c>
      <c r="J109" s="48">
        <v>23.333333333333332</v>
      </c>
      <c r="K109" s="48">
        <v>16.666666666666664</v>
      </c>
      <c r="L109" s="48">
        <v>6.666666666666667</v>
      </c>
      <c r="M109" s="48">
        <v>13.333333333333334</v>
      </c>
      <c r="N109" s="48">
        <v>6.666666666666667</v>
      </c>
      <c r="O109" s="49">
        <f t="shared" si="17"/>
        <v>99.999999999999986</v>
      </c>
      <c r="P109" s="119">
        <f t="shared" si="18"/>
        <v>65.903608572259387</v>
      </c>
      <c r="Q109" s="11">
        <f t="shared" si="19"/>
        <v>2</v>
      </c>
    </row>
    <row r="110" spans="1:17" ht="15" customHeight="1" thickBot="1">
      <c r="A110" s="52">
        <v>28</v>
      </c>
      <c r="B110" s="53" t="s">
        <v>15</v>
      </c>
      <c r="C110" s="19">
        <v>59</v>
      </c>
      <c r="D110" s="19">
        <v>61.782235597524021</v>
      </c>
      <c r="E110" s="92">
        <v>67.285382830626446</v>
      </c>
      <c r="F110" s="92">
        <v>52</v>
      </c>
      <c r="G110" s="105">
        <v>71.979434447300775</v>
      </c>
      <c r="H110" s="128">
        <v>52.49401037661395</v>
      </c>
      <c r="I110" s="48">
        <v>33.333333333333329</v>
      </c>
      <c r="J110" s="48">
        <v>23.333333333333332</v>
      </c>
      <c r="K110" s="48">
        <v>16.666666666666664</v>
      </c>
      <c r="L110" s="48">
        <v>6.666666666666667</v>
      </c>
      <c r="M110" s="48">
        <v>13.333333333333334</v>
      </c>
      <c r="N110" s="48">
        <v>6.666666666666667</v>
      </c>
      <c r="O110" s="49">
        <f t="shared" si="17"/>
        <v>99.999999999999986</v>
      </c>
      <c r="P110" s="189">
        <f t="shared" si="18"/>
        <v>61.860277395941054</v>
      </c>
      <c r="Q110" s="121">
        <f t="shared" si="19"/>
        <v>5</v>
      </c>
    </row>
    <row r="111" spans="1:17">
      <c r="A111" s="54"/>
      <c r="B111" s="54"/>
      <c r="C111" s="54"/>
      <c r="D111" s="54"/>
      <c r="E111" s="54"/>
      <c r="F111" s="54"/>
      <c r="G111" s="68"/>
      <c r="H111" s="54"/>
    </row>
    <row r="112" spans="1:17">
      <c r="A112" s="54"/>
      <c r="B112" s="55" t="s">
        <v>68</v>
      </c>
      <c r="C112" s="56"/>
      <c r="D112" s="57"/>
      <c r="E112" s="58"/>
      <c r="F112" s="58"/>
      <c r="G112" s="58"/>
      <c r="H112" s="58"/>
    </row>
    <row r="113" spans="1:57">
      <c r="A113" s="59"/>
      <c r="B113" s="21" t="s">
        <v>28</v>
      </c>
      <c r="C113" s="22">
        <f t="shared" ref="C113:H113" si="20">AVERAGE(C83:C110)</f>
        <v>57.835714285714282</v>
      </c>
      <c r="D113" s="22">
        <f t="shared" si="20"/>
        <v>49.391331939826216</v>
      </c>
      <c r="E113" s="22">
        <f t="shared" si="20"/>
        <v>66.585904584811075</v>
      </c>
      <c r="F113" s="22">
        <f t="shared" si="20"/>
        <v>29.214285714285715</v>
      </c>
      <c r="G113" s="22">
        <f>AVERAGE(G83:G110)</f>
        <v>51.207219664374307</v>
      </c>
      <c r="H113" s="22">
        <f t="shared" si="20"/>
        <v>51.721829822197186</v>
      </c>
      <c r="I113" s="48"/>
      <c r="J113" s="48"/>
      <c r="K113" s="48"/>
      <c r="L113" s="48"/>
      <c r="M113" s="48"/>
      <c r="N113" s="48"/>
      <c r="O113" s="48"/>
      <c r="P113" s="22">
        <f>AVERAGE(P83:P110)</f>
        <v>54.145639695723467</v>
      </c>
    </row>
    <row r="114" spans="1:57">
      <c r="A114" s="59"/>
      <c r="B114" s="21" t="s">
        <v>32</v>
      </c>
      <c r="C114" s="22">
        <f t="shared" ref="C114:H114" si="21">STDEV(C83:C110)</f>
        <v>3.8083936815752697</v>
      </c>
      <c r="D114" s="22">
        <f t="shared" si="21"/>
        <v>10.200703389370606</v>
      </c>
      <c r="E114" s="22">
        <f t="shared" si="21"/>
        <v>11.658578695112325</v>
      </c>
      <c r="F114" s="22">
        <f t="shared" si="21"/>
        <v>18.780125710258751</v>
      </c>
      <c r="G114" s="22">
        <f>STDEV(G83:G110)</f>
        <v>16.41562031670545</v>
      </c>
      <c r="H114" s="22">
        <f t="shared" si="21"/>
        <v>18.865837639771421</v>
      </c>
      <c r="I114" s="48"/>
      <c r="J114" s="48"/>
      <c r="K114" s="48"/>
      <c r="L114" s="48"/>
      <c r="M114" s="48"/>
      <c r="N114" s="48"/>
      <c r="O114" s="48"/>
      <c r="P114" s="22">
        <f>STDEV(P83:P110)</f>
        <v>6.8485191452748975</v>
      </c>
    </row>
    <row r="115" spans="1:57">
      <c r="A115" s="59"/>
      <c r="B115" s="21" t="s">
        <v>29</v>
      </c>
      <c r="C115" s="23">
        <f t="shared" ref="C115:H115" si="22">COUNT(C83:C110)</f>
        <v>28</v>
      </c>
      <c r="D115" s="23">
        <f t="shared" si="22"/>
        <v>28</v>
      </c>
      <c r="E115" s="23">
        <f t="shared" si="22"/>
        <v>28</v>
      </c>
      <c r="F115" s="23">
        <f t="shared" si="22"/>
        <v>28</v>
      </c>
      <c r="G115" s="23">
        <f>COUNT(G83:G110)</f>
        <v>27</v>
      </c>
      <c r="H115" s="23">
        <f t="shared" si="22"/>
        <v>28</v>
      </c>
      <c r="I115" s="49"/>
      <c r="J115" s="49"/>
      <c r="K115" s="49"/>
      <c r="L115" s="49"/>
      <c r="M115" s="49"/>
      <c r="N115" s="49"/>
      <c r="O115" s="49"/>
      <c r="P115" s="23">
        <f>COUNT(P83:P110)</f>
        <v>28</v>
      </c>
    </row>
    <row r="116" spans="1:57">
      <c r="A116" s="60"/>
      <c r="B116" s="21" t="s">
        <v>30</v>
      </c>
      <c r="C116" s="24">
        <f t="shared" ref="C116:H116" si="23">MIN(C83:C110)</f>
        <v>50.8</v>
      </c>
      <c r="D116" s="24">
        <f t="shared" si="23"/>
        <v>26.250964346876508</v>
      </c>
      <c r="E116" s="24">
        <f t="shared" si="23"/>
        <v>42.268041237113401</v>
      </c>
      <c r="F116" s="24">
        <f t="shared" si="23"/>
        <v>5</v>
      </c>
      <c r="G116" s="24">
        <f>MIN(G83:G110)</f>
        <v>22.085889570552148</v>
      </c>
      <c r="H116" s="24">
        <f t="shared" si="23"/>
        <v>11.686187434617041</v>
      </c>
      <c r="I116" s="9"/>
      <c r="J116" s="9"/>
      <c r="K116" s="9"/>
      <c r="L116" s="9"/>
      <c r="M116" s="9"/>
      <c r="N116" s="9"/>
      <c r="O116" s="9"/>
      <c r="P116" s="24">
        <f>MIN(P83:P110)</f>
        <v>39.465760776955065</v>
      </c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</row>
    <row r="117" spans="1:57">
      <c r="A117" s="60"/>
      <c r="B117" s="21" t="s">
        <v>31</v>
      </c>
      <c r="C117" s="24">
        <f t="shared" ref="C117:H117" si="24">MAX(C83:C110)</f>
        <v>64.400000000000006</v>
      </c>
      <c r="D117" s="24">
        <f t="shared" si="24"/>
        <v>65.973226797706346</v>
      </c>
      <c r="E117" s="24">
        <f t="shared" si="24"/>
        <v>87.61904761904762</v>
      </c>
      <c r="F117" s="24">
        <f t="shared" si="24"/>
        <v>67</v>
      </c>
      <c r="G117" s="24">
        <f>MAX(G83:G110)</f>
        <v>75.878220140515225</v>
      </c>
      <c r="H117" s="24">
        <f t="shared" si="24"/>
        <v>79.95336639938597</v>
      </c>
      <c r="I117" s="9"/>
      <c r="J117" s="9"/>
      <c r="K117" s="9"/>
      <c r="L117" s="9"/>
      <c r="M117" s="9"/>
      <c r="N117" s="9"/>
      <c r="O117" s="9"/>
      <c r="P117" s="24">
        <f>MAX(P83:P110)</f>
        <v>66.70469406482988</v>
      </c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  <c r="AC117" s="61"/>
      <c r="AD117" s="61"/>
      <c r="AE117" s="61"/>
      <c r="AF117" s="61"/>
      <c r="AG117" s="61"/>
      <c r="AH117" s="61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</row>
    <row r="118" spans="1:57">
      <c r="B118" s="62" t="s">
        <v>33</v>
      </c>
      <c r="C118" s="63">
        <v>50</v>
      </c>
      <c r="D118" s="63"/>
      <c r="E118" s="63"/>
      <c r="F118" s="63"/>
      <c r="G118" s="63"/>
    </row>
    <row r="119" spans="1:57">
      <c r="B119" s="62"/>
      <c r="C119" s="63"/>
      <c r="D119" s="63"/>
      <c r="E119" s="63"/>
      <c r="F119" s="63"/>
      <c r="G119" s="63"/>
    </row>
    <row r="120" spans="1:57">
      <c r="B120" s="62"/>
      <c r="C120" s="63"/>
      <c r="D120" s="63"/>
      <c r="E120" s="63"/>
      <c r="F120" s="63"/>
      <c r="G120" s="63"/>
    </row>
    <row r="121" spans="1:57">
      <c r="B121" s="62"/>
      <c r="C121" s="63"/>
      <c r="D121" s="63"/>
      <c r="E121" s="63"/>
      <c r="F121" s="63"/>
      <c r="G121" s="63"/>
    </row>
    <row r="122" spans="1:57">
      <c r="B122" s="62"/>
      <c r="C122" s="63"/>
      <c r="D122" s="63"/>
      <c r="E122" s="63"/>
      <c r="F122" s="63"/>
      <c r="G122" s="63"/>
    </row>
    <row r="123" spans="1:57">
      <c r="B123" s="62"/>
      <c r="C123" s="63"/>
      <c r="D123" s="63"/>
      <c r="E123" s="63"/>
      <c r="F123" s="63"/>
      <c r="G123" s="63"/>
    </row>
    <row r="124" spans="1:57">
      <c r="B124" s="69" t="s">
        <v>55</v>
      </c>
      <c r="C124" s="70"/>
    </row>
    <row r="125" spans="1:57">
      <c r="D125" s="72"/>
      <c r="E125" s="72"/>
    </row>
    <row r="126" spans="1:57">
      <c r="B126" s="71" t="s">
        <v>66</v>
      </c>
      <c r="C126" s="1" t="s">
        <v>125</v>
      </c>
    </row>
    <row r="127" spans="1:57">
      <c r="B127" s="73"/>
      <c r="C127" s="94"/>
    </row>
  </sheetData>
  <sortState ref="A3:O30">
    <sortCondition ref="A3:A30"/>
  </sortState>
  <mergeCells count="9">
    <mergeCell ref="P1:Q1"/>
    <mergeCell ref="P41:Q41"/>
    <mergeCell ref="P81:Q81"/>
    <mergeCell ref="A81:B81"/>
    <mergeCell ref="I81:N81"/>
    <mergeCell ref="A1:B1"/>
    <mergeCell ref="I1:N1"/>
    <mergeCell ref="A41:B41"/>
    <mergeCell ref="I41:N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W126"/>
  <sheetViews>
    <sheetView tabSelected="1" zoomScale="70" zoomScaleNormal="70" workbookViewId="0">
      <selection sqref="A1:B1"/>
    </sheetView>
  </sheetViews>
  <sheetFormatPr baseColWidth="10" defaultColWidth="8.75" defaultRowHeight="15"/>
  <cols>
    <col min="1" max="1" width="3.75" style="61" customWidth="1"/>
    <col min="2" max="2" width="16.125" style="61" customWidth="1"/>
    <col min="3" max="6" width="8.75" style="61"/>
    <col min="7" max="10" width="4.75" style="61" customWidth="1"/>
    <col min="11" max="12" width="10.75" style="61" customWidth="1"/>
    <col min="13" max="21" width="8.25" style="61" hidden="1" customWidth="1"/>
    <col min="22" max="22" width="8.75" style="61"/>
    <col min="23" max="23" width="16" style="140" customWidth="1"/>
    <col min="24" max="16384" width="8.75" style="61"/>
  </cols>
  <sheetData>
    <row r="1" spans="1:23" ht="49.9" customHeight="1" thickBot="1">
      <c r="A1" s="207" t="s">
        <v>104</v>
      </c>
      <c r="B1" s="213"/>
      <c r="C1" s="214" t="s">
        <v>105</v>
      </c>
      <c r="D1" s="214"/>
      <c r="E1" s="214"/>
      <c r="F1" s="215"/>
      <c r="G1" s="216" t="s">
        <v>56</v>
      </c>
      <c r="H1" s="216"/>
      <c r="I1" s="216"/>
      <c r="J1" s="216"/>
      <c r="K1" s="207" t="s">
        <v>79</v>
      </c>
      <c r="L1" s="208"/>
      <c r="M1" s="211" t="s">
        <v>106</v>
      </c>
      <c r="N1" s="211"/>
      <c r="O1" s="211"/>
      <c r="P1" s="212"/>
      <c r="R1" s="210" t="s">
        <v>107</v>
      </c>
      <c r="S1" s="211"/>
      <c r="T1" s="211"/>
      <c r="U1" s="212"/>
    </row>
    <row r="2" spans="1:23" ht="29.25" thickBot="1">
      <c r="A2" s="150" t="s">
        <v>47</v>
      </c>
      <c r="B2" s="179" t="s">
        <v>108</v>
      </c>
      <c r="C2" s="179" t="s">
        <v>109</v>
      </c>
      <c r="D2" s="179" t="s">
        <v>110</v>
      </c>
      <c r="E2" s="179" t="s">
        <v>111</v>
      </c>
      <c r="F2" s="180" t="s">
        <v>112</v>
      </c>
      <c r="G2" s="118" t="s">
        <v>109</v>
      </c>
      <c r="H2" s="118" t="s">
        <v>110</v>
      </c>
      <c r="I2" s="118" t="s">
        <v>111</v>
      </c>
      <c r="J2" s="118" t="s">
        <v>112</v>
      </c>
      <c r="K2" s="151" t="s">
        <v>113</v>
      </c>
      <c r="L2" s="152" t="s">
        <v>57</v>
      </c>
      <c r="M2" s="153" t="s">
        <v>109</v>
      </c>
      <c r="N2" s="153" t="s">
        <v>110</v>
      </c>
      <c r="O2" s="153" t="s">
        <v>111</v>
      </c>
      <c r="P2" s="153" t="s">
        <v>112</v>
      </c>
      <c r="Q2" s="154" t="s">
        <v>114</v>
      </c>
      <c r="R2" s="153" t="s">
        <v>109</v>
      </c>
      <c r="S2" s="153" t="s">
        <v>110</v>
      </c>
      <c r="T2" s="153" t="s">
        <v>111</v>
      </c>
      <c r="U2" s="153" t="s">
        <v>112</v>
      </c>
      <c r="W2" s="142"/>
    </row>
    <row r="3" spans="1:23">
      <c r="A3" s="138">
        <v>1</v>
      </c>
      <c r="B3" s="139" t="s">
        <v>27</v>
      </c>
      <c r="C3" s="155">
        <f>'1. EMPLOYMENT'!K3</f>
        <v>19.8</v>
      </c>
      <c r="D3" s="155">
        <f>'2. PARTICIPATION'!K3</f>
        <v>19.884132759338982</v>
      </c>
      <c r="E3" s="155">
        <f>'3. INDEP_LIVING'!T3</f>
        <v>73.060131144122892</v>
      </c>
      <c r="F3" s="156">
        <f>'4. CAPACITY'!P3</f>
        <v>60.162674682416657</v>
      </c>
      <c r="G3" s="58">
        <v>35</v>
      </c>
      <c r="H3" s="58">
        <v>35</v>
      </c>
      <c r="I3" s="58">
        <v>10</v>
      </c>
      <c r="J3" s="58">
        <v>20</v>
      </c>
      <c r="K3" s="157">
        <f>((C3*G$3)+(D3*H$3)+(E3*I$3)+(F3*J$3))/100</f>
        <v>33.227994516664268</v>
      </c>
      <c r="L3" s="158">
        <f>RANK(K3,K$3:K$30)</f>
        <v>15</v>
      </c>
      <c r="M3" s="159">
        <f>+C3*G$3</f>
        <v>693</v>
      </c>
      <c r="N3" s="159">
        <f>+D3*H$3</f>
        <v>695.94464657686433</v>
      </c>
      <c r="O3" s="159">
        <f>+E3*I$3</f>
        <v>730.60131144122897</v>
      </c>
      <c r="P3" s="159">
        <f>+F3*J$3</f>
        <v>1203.2534936483332</v>
      </c>
      <c r="Q3" s="159">
        <f>SUM(M3:P3)</f>
        <v>3322.7994516664266</v>
      </c>
      <c r="R3" s="159">
        <f>M3/$Q3*100</f>
        <v>20.855908100395634</v>
      </c>
      <c r="S3" s="159">
        <f>N3/$Q3*100</f>
        <v>20.944527549739398</v>
      </c>
      <c r="T3" s="159">
        <f>O3/$Q3*100</f>
        <v>21.987523534555269</v>
      </c>
      <c r="U3" s="159">
        <f>P3/$Q3*100</f>
        <v>36.212040815309699</v>
      </c>
      <c r="W3" s="61"/>
    </row>
    <row r="4" spans="1:23">
      <c r="A4" s="143">
        <v>2</v>
      </c>
      <c r="B4" s="144" t="s">
        <v>17</v>
      </c>
      <c r="C4" s="155">
        <f>'1. EMPLOYMENT'!K4</f>
        <v>24.6</v>
      </c>
      <c r="D4" s="155">
        <f>'2. PARTICIPATION'!K4</f>
        <v>12.207958648045009</v>
      </c>
      <c r="E4" s="155">
        <f>'3. INDEP_LIVING'!T4</f>
        <v>60.443345350446322</v>
      </c>
      <c r="F4" s="156">
        <f>'4. CAPACITY'!P4</f>
        <v>52.377443968547986</v>
      </c>
      <c r="G4" s="58"/>
      <c r="H4" s="58"/>
      <c r="I4" s="58" t="s">
        <v>63</v>
      </c>
      <c r="J4" s="58">
        <v>100</v>
      </c>
      <c r="K4" s="157">
        <f t="shared" ref="K4:K30" si="0">((C4*G$3)+(D4*H$3)+(E4*I$3)+(F4*J$3))/100</f>
        <v>29.40260885556998</v>
      </c>
      <c r="L4" s="160">
        <f t="shared" ref="L4:L30" si="1">RANK(K4,K$3:K$30)</f>
        <v>24</v>
      </c>
      <c r="M4" s="159">
        <f t="shared" ref="M4:P30" si="2">+C4*G$3</f>
        <v>861</v>
      </c>
      <c r="N4" s="159">
        <f t="shared" si="2"/>
        <v>427.27855268157532</v>
      </c>
      <c r="O4" s="159">
        <f t="shared" si="2"/>
        <v>604.43345350446316</v>
      </c>
      <c r="P4" s="159">
        <f t="shared" si="2"/>
        <v>1047.5488793709596</v>
      </c>
      <c r="Q4" s="159">
        <f t="shared" ref="Q4:Q30" si="3">SUM(M4:P4)</f>
        <v>2940.2608855569979</v>
      </c>
      <c r="R4" s="159">
        <f t="shared" ref="R4:U30" si="4">M4/$Q4*100</f>
        <v>29.283115802048759</v>
      </c>
      <c r="S4" s="159">
        <f t="shared" si="4"/>
        <v>14.531994585257097</v>
      </c>
      <c r="T4" s="159">
        <f t="shared" si="4"/>
        <v>20.557136833453484</v>
      </c>
      <c r="U4" s="159">
        <f t="shared" si="4"/>
        <v>35.627752779240666</v>
      </c>
      <c r="W4" s="61"/>
    </row>
    <row r="5" spans="1:23">
      <c r="A5" s="143">
        <v>3</v>
      </c>
      <c r="B5" s="144" t="s">
        <v>18</v>
      </c>
      <c r="C5" s="155">
        <f>'1. EMPLOYMENT'!K5</f>
        <v>26.35</v>
      </c>
      <c r="D5" s="155">
        <f>'2. PARTICIPATION'!K5</f>
        <v>18.528791725189681</v>
      </c>
      <c r="E5" s="155">
        <f>'3. INDEP_LIVING'!T5</f>
        <v>70.727328184393485</v>
      </c>
      <c r="F5" s="156">
        <f>'4. CAPACITY'!P5</f>
        <v>55.373424602347946</v>
      </c>
      <c r="G5" s="70"/>
      <c r="H5" s="70"/>
      <c r="I5" s="70"/>
      <c r="J5" s="70"/>
      <c r="K5" s="157">
        <f t="shared" si="0"/>
        <v>33.854994842725326</v>
      </c>
      <c r="L5" s="160">
        <f t="shared" si="1"/>
        <v>12</v>
      </c>
      <c r="M5" s="159">
        <f t="shared" si="2"/>
        <v>922.25</v>
      </c>
      <c r="N5" s="159">
        <f t="shared" si="2"/>
        <v>648.50771038163884</v>
      </c>
      <c r="O5" s="159">
        <f t="shared" si="2"/>
        <v>707.27328184393491</v>
      </c>
      <c r="P5" s="159">
        <f t="shared" si="2"/>
        <v>1107.468492046959</v>
      </c>
      <c r="Q5" s="159">
        <f t="shared" si="3"/>
        <v>3385.4994842725328</v>
      </c>
      <c r="R5" s="159">
        <f t="shared" si="4"/>
        <v>27.241179751594931</v>
      </c>
      <c r="S5" s="159">
        <f t="shared" si="4"/>
        <v>19.155451459801018</v>
      </c>
      <c r="T5" s="159">
        <f t="shared" si="4"/>
        <v>20.891253569217778</v>
      </c>
      <c r="U5" s="159">
        <f t="shared" si="4"/>
        <v>32.71211521938627</v>
      </c>
      <c r="W5" s="61"/>
    </row>
    <row r="6" spans="1:23">
      <c r="A6" s="143">
        <v>4</v>
      </c>
      <c r="B6" s="144" t="s">
        <v>19</v>
      </c>
      <c r="C6" s="155">
        <f>'1. EMPLOYMENT'!K6</f>
        <v>34</v>
      </c>
      <c r="D6" s="155">
        <f>'2. PARTICIPATION'!K6</f>
        <v>19.509491752196226</v>
      </c>
      <c r="E6" s="155">
        <f>'3. INDEP_LIVING'!T6</f>
        <v>78.703462634353073</v>
      </c>
      <c r="F6" s="156">
        <f>'4. CAPACITY'!P6</f>
        <v>66.715980411079542</v>
      </c>
      <c r="G6" s="70"/>
      <c r="H6" s="70"/>
      <c r="I6" s="70"/>
      <c r="J6" s="70"/>
      <c r="K6" s="157">
        <f t="shared" si="0"/>
        <v>39.941864458919895</v>
      </c>
      <c r="L6" s="160">
        <f t="shared" si="1"/>
        <v>2</v>
      </c>
      <c r="M6" s="159">
        <f t="shared" si="2"/>
        <v>1190</v>
      </c>
      <c r="N6" s="159">
        <f t="shared" si="2"/>
        <v>682.83221132686788</v>
      </c>
      <c r="O6" s="159">
        <f t="shared" si="2"/>
        <v>787.0346263435307</v>
      </c>
      <c r="P6" s="159">
        <f t="shared" si="2"/>
        <v>1334.3196082215909</v>
      </c>
      <c r="Q6" s="159">
        <f t="shared" si="3"/>
        <v>3994.1864458919895</v>
      </c>
      <c r="R6" s="159">
        <f t="shared" si="4"/>
        <v>29.793301242206955</v>
      </c>
      <c r="S6" s="159">
        <f t="shared" si="4"/>
        <v>17.095651907515709</v>
      </c>
      <c r="T6" s="159">
        <f t="shared" si="4"/>
        <v>19.704503958571934</v>
      </c>
      <c r="U6" s="159">
        <f t="shared" si="4"/>
        <v>33.406542891705399</v>
      </c>
      <c r="W6" s="61"/>
    </row>
    <row r="7" spans="1:23">
      <c r="A7" s="143">
        <v>5</v>
      </c>
      <c r="B7" s="144" t="s">
        <v>16</v>
      </c>
      <c r="C7" s="155">
        <f>'1. EMPLOYMENT'!K7</f>
        <v>31.25</v>
      </c>
      <c r="D7" s="155">
        <f>'2. PARTICIPATION'!K7</f>
        <v>13.452776588102857</v>
      </c>
      <c r="E7" s="155">
        <f>'3. INDEP_LIVING'!T7</f>
        <v>74.164558087707974</v>
      </c>
      <c r="F7" s="156">
        <f>'4. CAPACITY'!P7</f>
        <v>56.986996511649039</v>
      </c>
      <c r="G7" s="70"/>
      <c r="H7" s="70"/>
      <c r="I7" s="70"/>
      <c r="J7" s="70"/>
      <c r="K7" s="157">
        <f t="shared" si="0"/>
        <v>34.459826916936606</v>
      </c>
      <c r="L7" s="160">
        <f t="shared" si="1"/>
        <v>9</v>
      </c>
      <c r="M7" s="159">
        <f t="shared" si="2"/>
        <v>1093.75</v>
      </c>
      <c r="N7" s="159">
        <f t="shared" si="2"/>
        <v>470.84718058359999</v>
      </c>
      <c r="O7" s="159">
        <f t="shared" si="2"/>
        <v>741.64558087707974</v>
      </c>
      <c r="P7" s="159">
        <f t="shared" si="2"/>
        <v>1139.7399302329809</v>
      </c>
      <c r="Q7" s="159">
        <f t="shared" si="3"/>
        <v>3445.9826916936604</v>
      </c>
      <c r="R7" s="159">
        <f t="shared" si="4"/>
        <v>31.73985762135197</v>
      </c>
      <c r="S7" s="159">
        <f t="shared" si="4"/>
        <v>13.663654832583738</v>
      </c>
      <c r="T7" s="159">
        <f t="shared" si="4"/>
        <v>21.522034416039666</v>
      </c>
      <c r="U7" s="159">
        <f t="shared" si="4"/>
        <v>33.074453130024636</v>
      </c>
      <c r="W7" s="61"/>
    </row>
    <row r="8" spans="1:23">
      <c r="A8" s="143">
        <v>6</v>
      </c>
      <c r="B8" s="144" t="s">
        <v>20</v>
      </c>
      <c r="C8" s="155">
        <f>'1. EMPLOYMENT'!K8</f>
        <v>34.25</v>
      </c>
      <c r="D8" s="155">
        <f>'2. PARTICIPATION'!K8</f>
        <v>12.755939643219589</v>
      </c>
      <c r="E8" s="155">
        <f>'3. INDEP_LIVING'!T8</f>
        <v>69.759272977210514</v>
      </c>
      <c r="F8" s="156">
        <f>'4. CAPACITY'!P8</f>
        <v>47.864460786741766</v>
      </c>
      <c r="G8" s="70"/>
      <c r="H8" s="70"/>
      <c r="I8" s="70"/>
      <c r="J8" s="70"/>
      <c r="K8" s="157">
        <f t="shared" si="0"/>
        <v>33.000898330196257</v>
      </c>
      <c r="L8" s="160">
        <f t="shared" si="1"/>
        <v>16</v>
      </c>
      <c r="M8" s="159">
        <f t="shared" si="2"/>
        <v>1198.75</v>
      </c>
      <c r="N8" s="159">
        <f t="shared" si="2"/>
        <v>446.4578875126856</v>
      </c>
      <c r="O8" s="159">
        <f t="shared" si="2"/>
        <v>697.59272977210514</v>
      </c>
      <c r="P8" s="159">
        <f t="shared" si="2"/>
        <v>957.28921573483535</v>
      </c>
      <c r="Q8" s="159">
        <f t="shared" si="3"/>
        <v>3300.089833019626</v>
      </c>
      <c r="R8" s="159">
        <f t="shared" si="4"/>
        <v>36.32476873828395</v>
      </c>
      <c r="S8" s="159">
        <f t="shared" si="4"/>
        <v>13.52865861545868</v>
      </c>
      <c r="T8" s="159">
        <f t="shared" si="4"/>
        <v>21.138598191849781</v>
      </c>
      <c r="U8" s="159">
        <f t="shared" si="4"/>
        <v>29.007974454407591</v>
      </c>
      <c r="W8" s="61"/>
    </row>
    <row r="9" spans="1:23">
      <c r="A9" s="143">
        <v>7</v>
      </c>
      <c r="B9" s="144" t="s">
        <v>21</v>
      </c>
      <c r="C9" s="155">
        <f>'1. EMPLOYMENT'!K9</f>
        <v>31.175000000000001</v>
      </c>
      <c r="D9" s="155">
        <f>'2. PARTICIPATION'!K9</f>
        <v>24.081535840904952</v>
      </c>
      <c r="E9" s="155">
        <f>'3. INDEP_LIVING'!T9</f>
        <v>74.418310341721181</v>
      </c>
      <c r="F9" s="156">
        <f>'4. CAPACITY'!P9</f>
        <v>59.543720131090858</v>
      </c>
      <c r="G9" s="70"/>
      <c r="H9" s="70"/>
      <c r="I9" s="70"/>
      <c r="J9" s="70"/>
      <c r="K9" s="157">
        <f t="shared" si="0"/>
        <v>38.690362604707026</v>
      </c>
      <c r="L9" s="160">
        <f t="shared" si="1"/>
        <v>5</v>
      </c>
      <c r="M9" s="159">
        <f t="shared" si="2"/>
        <v>1091.125</v>
      </c>
      <c r="N9" s="159">
        <f t="shared" si="2"/>
        <v>842.85375443167334</v>
      </c>
      <c r="O9" s="159">
        <f t="shared" si="2"/>
        <v>744.18310341721178</v>
      </c>
      <c r="P9" s="159">
        <f t="shared" si="2"/>
        <v>1190.8744026218171</v>
      </c>
      <c r="Q9" s="159">
        <f t="shared" si="3"/>
        <v>3869.0362604707025</v>
      </c>
      <c r="R9" s="159">
        <f t="shared" si="4"/>
        <v>28.201467407991025</v>
      </c>
      <c r="S9" s="159">
        <f t="shared" si="4"/>
        <v>21.784591761079351</v>
      </c>
      <c r="T9" s="159">
        <f t="shared" si="4"/>
        <v>19.234327447907539</v>
      </c>
      <c r="U9" s="159">
        <f t="shared" si="4"/>
        <v>30.779613383022074</v>
      </c>
      <c r="W9" s="61"/>
    </row>
    <row r="10" spans="1:23">
      <c r="A10" s="143">
        <v>8</v>
      </c>
      <c r="B10" s="144" t="s">
        <v>22</v>
      </c>
      <c r="C10" s="155">
        <f>'1. EMPLOYMENT'!K10</f>
        <v>24.45</v>
      </c>
      <c r="D10" s="155">
        <f>'2. PARTICIPATION'!K10</f>
        <v>13.594723113860642</v>
      </c>
      <c r="E10" s="155">
        <f>'3. INDEP_LIVING'!T10</f>
        <v>64.344798054119565</v>
      </c>
      <c r="F10" s="156">
        <f>'4. CAPACITY'!P10</f>
        <v>47.100697574024942</v>
      </c>
      <c r="G10" s="70"/>
      <c r="H10" s="70"/>
      <c r="I10" s="70"/>
      <c r="J10" s="70"/>
      <c r="K10" s="157">
        <f t="shared" si="0"/>
        <v>29.170272410068169</v>
      </c>
      <c r="L10" s="160">
        <f t="shared" si="1"/>
        <v>25</v>
      </c>
      <c r="M10" s="159">
        <f t="shared" si="2"/>
        <v>855.75</v>
      </c>
      <c r="N10" s="159">
        <f t="shared" si="2"/>
        <v>475.81530898512244</v>
      </c>
      <c r="O10" s="159">
        <f t="shared" si="2"/>
        <v>643.44798054119565</v>
      </c>
      <c r="P10" s="159">
        <f t="shared" si="2"/>
        <v>942.0139514804988</v>
      </c>
      <c r="Q10" s="159">
        <f t="shared" si="3"/>
        <v>2917.0272410068169</v>
      </c>
      <c r="R10" s="159">
        <f t="shared" si="4"/>
        <v>29.336373276536026</v>
      </c>
      <c r="S10" s="159">
        <f t="shared" si="4"/>
        <v>16.311651200792145</v>
      </c>
      <c r="T10" s="159">
        <f t="shared" si="4"/>
        <v>22.05834664468572</v>
      </c>
      <c r="U10" s="159">
        <f t="shared" si="4"/>
        <v>32.293628877986109</v>
      </c>
      <c r="W10" s="61"/>
    </row>
    <row r="11" spans="1:23">
      <c r="A11" s="143">
        <v>9</v>
      </c>
      <c r="B11" s="144" t="s">
        <v>23</v>
      </c>
      <c r="C11" s="155">
        <f>'1. EMPLOYMENT'!K11</f>
        <v>23.3</v>
      </c>
      <c r="D11" s="155">
        <f>'2. PARTICIPATION'!K11</f>
        <v>17.666205413461832</v>
      </c>
      <c r="E11" s="155">
        <f>'3. INDEP_LIVING'!T11</f>
        <v>69.062886840915141</v>
      </c>
      <c r="F11" s="156">
        <f>'4. CAPACITY'!P11</f>
        <v>56.823442813240732</v>
      </c>
      <c r="G11" s="70"/>
      <c r="H11" s="70"/>
      <c r="I11" s="70"/>
      <c r="J11" s="70"/>
      <c r="K11" s="157">
        <f t="shared" si="0"/>
        <v>32.609149141451297</v>
      </c>
      <c r="L11" s="160">
        <f t="shared" si="1"/>
        <v>17</v>
      </c>
      <c r="M11" s="159">
        <f t="shared" si="2"/>
        <v>815.5</v>
      </c>
      <c r="N11" s="159">
        <f t="shared" si="2"/>
        <v>618.31718947116406</v>
      </c>
      <c r="O11" s="159">
        <f t="shared" si="2"/>
        <v>690.62886840915144</v>
      </c>
      <c r="P11" s="159">
        <f t="shared" si="2"/>
        <v>1136.4688562648146</v>
      </c>
      <c r="Q11" s="159">
        <f t="shared" si="3"/>
        <v>3260.9149141451298</v>
      </c>
      <c r="R11" s="159">
        <f t="shared" si="4"/>
        <v>25.00831887586336</v>
      </c>
      <c r="S11" s="159">
        <f t="shared" si="4"/>
        <v>18.961463446624762</v>
      </c>
      <c r="T11" s="159">
        <f t="shared" si="4"/>
        <v>21.17899076156068</v>
      </c>
      <c r="U11" s="159">
        <f t="shared" si="4"/>
        <v>34.851226915951209</v>
      </c>
      <c r="W11" s="61"/>
    </row>
    <row r="12" spans="1:23">
      <c r="A12" s="143">
        <v>10</v>
      </c>
      <c r="B12" s="144" t="s">
        <v>24</v>
      </c>
      <c r="C12" s="155">
        <f>'1. EMPLOYMENT'!K12</f>
        <v>20.925000000000001</v>
      </c>
      <c r="D12" s="155">
        <f>'2. PARTICIPATION'!K12</f>
        <v>22.338728891952133</v>
      </c>
      <c r="E12" s="155">
        <f>'3. INDEP_LIVING'!T12</f>
        <v>75.117867825826295</v>
      </c>
      <c r="F12" s="156">
        <f>'4. CAPACITY'!P12</f>
        <v>57.711612155110188</v>
      </c>
      <c r="G12" s="161"/>
      <c r="H12" s="161"/>
      <c r="I12" s="161"/>
      <c r="J12" s="161"/>
      <c r="K12" s="157">
        <f t="shared" si="0"/>
        <v>34.196414325787913</v>
      </c>
      <c r="L12" s="160">
        <f t="shared" si="1"/>
        <v>11</v>
      </c>
      <c r="M12" s="159">
        <f t="shared" si="2"/>
        <v>732.375</v>
      </c>
      <c r="N12" s="159">
        <f t="shared" si="2"/>
        <v>781.85551121832464</v>
      </c>
      <c r="O12" s="159">
        <f t="shared" si="2"/>
        <v>751.17867825826295</v>
      </c>
      <c r="P12" s="159">
        <f t="shared" si="2"/>
        <v>1154.2322431022037</v>
      </c>
      <c r="Q12" s="159">
        <f t="shared" si="3"/>
        <v>3419.641432578791</v>
      </c>
      <c r="R12" s="159">
        <f t="shared" si="4"/>
        <v>21.416719104602365</v>
      </c>
      <c r="S12" s="159">
        <f t="shared" si="4"/>
        <v>22.863669382690759</v>
      </c>
      <c r="T12" s="159">
        <f t="shared" si="4"/>
        <v>21.966591909368418</v>
      </c>
      <c r="U12" s="159">
        <f t="shared" si="4"/>
        <v>33.753019603338466</v>
      </c>
      <c r="W12" s="61"/>
    </row>
    <row r="13" spans="1:23">
      <c r="A13" s="143">
        <v>11</v>
      </c>
      <c r="B13" s="144" t="s">
        <v>54</v>
      </c>
      <c r="C13" s="155">
        <f>'1. EMPLOYMENT'!K13</f>
        <v>23.15</v>
      </c>
      <c r="D13" s="155">
        <f>'2. PARTICIPATION'!K13</f>
        <v>18.576066644151751</v>
      </c>
      <c r="E13" s="155">
        <f>'3. INDEP_LIVING'!T13</f>
        <v>64.821386502503216</v>
      </c>
      <c r="F13" s="156">
        <f>'4. CAPACITY'!P13</f>
        <v>50.510895875544001</v>
      </c>
      <c r="G13" s="161"/>
      <c r="H13" s="161"/>
      <c r="I13" s="161"/>
      <c r="J13" s="161"/>
      <c r="K13" s="157">
        <f t="shared" si="0"/>
        <v>31.188441150812238</v>
      </c>
      <c r="L13" s="160">
        <f t="shared" si="1"/>
        <v>18</v>
      </c>
      <c r="M13" s="159"/>
      <c r="N13" s="159"/>
      <c r="O13" s="159"/>
      <c r="P13" s="159"/>
      <c r="Q13" s="159"/>
      <c r="R13" s="159"/>
      <c r="S13" s="159"/>
      <c r="T13" s="159"/>
      <c r="U13" s="159"/>
      <c r="W13" s="61"/>
    </row>
    <row r="14" spans="1:23">
      <c r="A14" s="143">
        <v>12</v>
      </c>
      <c r="B14" s="144" t="s">
        <v>25</v>
      </c>
      <c r="C14" s="155">
        <f>'1. EMPLOYMENT'!K14</f>
        <v>20.875</v>
      </c>
      <c r="D14" s="155">
        <f>'2. PARTICIPATION'!K14</f>
        <v>23.878271961521872</v>
      </c>
      <c r="E14" s="155">
        <f>'3. INDEP_LIVING'!T14</f>
        <v>68.538174737749941</v>
      </c>
      <c r="F14" s="156">
        <f>'4. CAPACITY'!P14</f>
        <v>56.500938989057303</v>
      </c>
      <c r="G14" s="161"/>
      <c r="H14" s="161"/>
      <c r="I14" s="161"/>
      <c r="J14" s="161"/>
      <c r="K14" s="157">
        <f t="shared" si="0"/>
        <v>33.817650458119104</v>
      </c>
      <c r="L14" s="160">
        <f t="shared" si="1"/>
        <v>13</v>
      </c>
      <c r="M14" s="159">
        <f t="shared" si="2"/>
        <v>730.625</v>
      </c>
      <c r="N14" s="159">
        <f t="shared" si="2"/>
        <v>835.73951865326546</v>
      </c>
      <c r="O14" s="159">
        <f t="shared" si="2"/>
        <v>685.38174737749944</v>
      </c>
      <c r="P14" s="159">
        <f t="shared" si="2"/>
        <v>1130.0187797811461</v>
      </c>
      <c r="Q14" s="159">
        <f t="shared" si="3"/>
        <v>3381.7650458119106</v>
      </c>
      <c r="R14" s="159">
        <f t="shared" si="4"/>
        <v>21.604842149067398</v>
      </c>
      <c r="S14" s="159">
        <f t="shared" si="4"/>
        <v>24.713116001014704</v>
      </c>
      <c r="T14" s="159">
        <f t="shared" si="4"/>
        <v>20.266983013095448</v>
      </c>
      <c r="U14" s="159">
        <f t="shared" si="4"/>
        <v>33.415058836822467</v>
      </c>
      <c r="W14" s="61"/>
    </row>
    <row r="15" spans="1:23">
      <c r="A15" s="143">
        <v>13</v>
      </c>
      <c r="B15" s="144" t="s">
        <v>0</v>
      </c>
      <c r="C15" s="155">
        <f>'1. EMPLOYMENT'!K15</f>
        <v>36.125</v>
      </c>
      <c r="D15" s="155">
        <f>'2. PARTICIPATION'!K15</f>
        <v>17.921638551642157</v>
      </c>
      <c r="E15" s="155">
        <f>'3. INDEP_LIVING'!T15</f>
        <v>66.63277858414321</v>
      </c>
      <c r="F15" s="156">
        <f>'4. CAPACITY'!P15</f>
        <v>50.225532067733916</v>
      </c>
      <c r="G15" s="161"/>
      <c r="H15" s="161"/>
      <c r="I15" s="161"/>
      <c r="J15" s="161"/>
      <c r="K15" s="157">
        <f t="shared" si="0"/>
        <v>35.624707765035858</v>
      </c>
      <c r="L15" s="160">
        <f t="shared" si="1"/>
        <v>7</v>
      </c>
      <c r="M15" s="159">
        <f t="shared" si="2"/>
        <v>1264.375</v>
      </c>
      <c r="N15" s="159">
        <f t="shared" si="2"/>
        <v>627.25734930747547</v>
      </c>
      <c r="O15" s="159">
        <f t="shared" si="2"/>
        <v>666.32778584143216</v>
      </c>
      <c r="P15" s="159">
        <f t="shared" si="2"/>
        <v>1004.5106413546783</v>
      </c>
      <c r="Q15" s="159">
        <f t="shared" si="3"/>
        <v>3562.470776503586</v>
      </c>
      <c r="R15" s="159">
        <f t="shared" si="4"/>
        <v>35.491519210185082</v>
      </c>
      <c r="S15" s="159">
        <f t="shared" si="4"/>
        <v>17.60736827497858</v>
      </c>
      <c r="T15" s="159">
        <f t="shared" si="4"/>
        <v>18.704091279463199</v>
      </c>
      <c r="U15" s="159">
        <f t="shared" si="4"/>
        <v>28.197021235373132</v>
      </c>
      <c r="W15" s="61"/>
    </row>
    <row r="16" spans="1:23">
      <c r="A16" s="143">
        <v>14</v>
      </c>
      <c r="B16" s="144" t="s">
        <v>1</v>
      </c>
      <c r="C16" s="155">
        <f>'1. EMPLOYMENT'!K16</f>
        <v>28.274999999999999</v>
      </c>
      <c r="D16" s="155">
        <f>'2. PARTICIPATION'!K16</f>
        <v>13.684543253594956</v>
      </c>
      <c r="E16" s="155">
        <f>'3. INDEP_LIVING'!T16</f>
        <v>57.802252469530032</v>
      </c>
      <c r="F16" s="156">
        <f>'4. CAPACITY'!P16</f>
        <v>46.553110295006306</v>
      </c>
      <c r="G16" s="161"/>
      <c r="H16" s="161"/>
      <c r="I16" s="161"/>
      <c r="J16" s="161"/>
      <c r="K16" s="157">
        <f t="shared" si="0"/>
        <v>29.776687444712497</v>
      </c>
      <c r="L16" s="160">
        <f t="shared" si="1"/>
        <v>22</v>
      </c>
      <c r="M16" s="159">
        <f t="shared" si="2"/>
        <v>989.625</v>
      </c>
      <c r="N16" s="159">
        <f t="shared" si="2"/>
        <v>478.95901387582347</v>
      </c>
      <c r="O16" s="159">
        <f t="shared" si="2"/>
        <v>578.02252469530026</v>
      </c>
      <c r="P16" s="159">
        <f t="shared" si="2"/>
        <v>931.06220590012617</v>
      </c>
      <c r="Q16" s="159">
        <f t="shared" si="3"/>
        <v>2977.6687444712497</v>
      </c>
      <c r="R16" s="159">
        <f t="shared" si="4"/>
        <v>33.234892290738323</v>
      </c>
      <c r="S16" s="159">
        <f t="shared" si="4"/>
        <v>16.085033459988619</v>
      </c>
      <c r="T16" s="159">
        <f t="shared" si="4"/>
        <v>19.41191496765839</v>
      </c>
      <c r="U16" s="159">
        <f t="shared" si="4"/>
        <v>31.268159281614672</v>
      </c>
      <c r="W16" s="61"/>
    </row>
    <row r="17" spans="1:23" ht="14.65" customHeight="1">
      <c r="A17" s="143">
        <v>15</v>
      </c>
      <c r="B17" s="144" t="s">
        <v>2</v>
      </c>
      <c r="C17" s="155">
        <f>'1. EMPLOYMENT'!K17</f>
        <v>27.324999999999999</v>
      </c>
      <c r="D17" s="155">
        <f>'2. PARTICIPATION'!K17</f>
        <v>14.437555670210292</v>
      </c>
      <c r="E17" s="155">
        <f>'3. INDEP_LIVING'!T17</f>
        <v>67.791073218429673</v>
      </c>
      <c r="F17" s="156">
        <f>'4. CAPACITY'!P17</f>
        <v>46.811779141974519</v>
      </c>
      <c r="G17" s="161"/>
      <c r="H17" s="161"/>
      <c r="I17" s="161"/>
      <c r="J17" s="161"/>
      <c r="K17" s="157">
        <f t="shared" si="0"/>
        <v>30.758357634811475</v>
      </c>
      <c r="L17" s="160">
        <f t="shared" si="1"/>
        <v>19</v>
      </c>
      <c r="M17" s="159">
        <f t="shared" si="2"/>
        <v>956.375</v>
      </c>
      <c r="N17" s="159">
        <f t="shared" si="2"/>
        <v>505.31444845736024</v>
      </c>
      <c r="O17" s="159">
        <f t="shared" si="2"/>
        <v>677.91073218429676</v>
      </c>
      <c r="P17" s="159">
        <f t="shared" si="2"/>
        <v>936.23558283949035</v>
      </c>
      <c r="Q17" s="159">
        <f t="shared" si="3"/>
        <v>3075.8357634811473</v>
      </c>
      <c r="R17" s="159">
        <f t="shared" si="4"/>
        <v>31.093175108855643</v>
      </c>
      <c r="S17" s="159">
        <f t="shared" si="4"/>
        <v>16.428525035597449</v>
      </c>
      <c r="T17" s="159">
        <f t="shared" si="4"/>
        <v>22.039887182307023</v>
      </c>
      <c r="U17" s="159">
        <f t="shared" si="4"/>
        <v>30.438412673239885</v>
      </c>
      <c r="W17" s="61"/>
    </row>
    <row r="18" spans="1:23">
      <c r="A18" s="143">
        <v>16</v>
      </c>
      <c r="B18" s="144" t="s">
        <v>3</v>
      </c>
      <c r="C18" s="155">
        <f>'1. EMPLOYMENT'!K18</f>
        <v>21.074999999999999</v>
      </c>
      <c r="D18" s="155">
        <f>'2. PARTICIPATION'!K18</f>
        <v>21.589172341341509</v>
      </c>
      <c r="E18" s="155">
        <f>'3. INDEP_LIVING'!T18</f>
        <v>74.867851816704317</v>
      </c>
      <c r="F18" s="156">
        <f>'4. CAPACITY'!P18</f>
        <v>63.927754730516611</v>
      </c>
      <c r="G18" s="161"/>
      <c r="H18" s="161"/>
      <c r="I18" s="161"/>
      <c r="J18" s="161"/>
      <c r="K18" s="157">
        <f t="shared" si="0"/>
        <v>35.204796447243282</v>
      </c>
      <c r="L18" s="160">
        <f t="shared" si="1"/>
        <v>8</v>
      </c>
      <c r="M18" s="159">
        <f t="shared" si="2"/>
        <v>737.625</v>
      </c>
      <c r="N18" s="159">
        <f t="shared" si="2"/>
        <v>755.62103194695283</v>
      </c>
      <c r="O18" s="159">
        <f t="shared" si="2"/>
        <v>748.67851816704319</v>
      </c>
      <c r="P18" s="159">
        <f t="shared" si="2"/>
        <v>1278.5550946103322</v>
      </c>
      <c r="Q18" s="159">
        <f t="shared" si="3"/>
        <v>3520.479644724328</v>
      </c>
      <c r="R18" s="159">
        <f t="shared" si="4"/>
        <v>20.952400651012994</v>
      </c>
      <c r="S18" s="159">
        <f t="shared" si="4"/>
        <v>21.463581903656255</v>
      </c>
      <c r="T18" s="159">
        <f t="shared" si="4"/>
        <v>21.266378270045887</v>
      </c>
      <c r="U18" s="159">
        <f t="shared" si="4"/>
        <v>36.317639175284874</v>
      </c>
      <c r="W18" s="61"/>
    </row>
    <row r="19" spans="1:23">
      <c r="A19" s="143">
        <v>17</v>
      </c>
      <c r="B19" s="144" t="s">
        <v>4</v>
      </c>
      <c r="C19" s="155">
        <f>'1. EMPLOYMENT'!K19</f>
        <v>17.524999999999999</v>
      </c>
      <c r="D19" s="155">
        <f>'2. PARTICIPATION'!K19</f>
        <v>15.150734113606291</v>
      </c>
      <c r="E19" s="155">
        <f>'3. INDEP_LIVING'!T19</f>
        <v>68.830033738109918</v>
      </c>
      <c r="F19" s="156">
        <f>'4. CAPACITY'!P19</f>
        <v>45.877473061098804</v>
      </c>
      <c r="G19" s="161"/>
      <c r="H19" s="161"/>
      <c r="I19" s="161"/>
      <c r="J19" s="161"/>
      <c r="K19" s="157">
        <f t="shared" si="0"/>
        <v>27.495004925792955</v>
      </c>
      <c r="L19" s="160">
        <f t="shared" si="1"/>
        <v>27</v>
      </c>
      <c r="M19" s="159">
        <f t="shared" si="2"/>
        <v>613.375</v>
      </c>
      <c r="N19" s="159">
        <f t="shared" si="2"/>
        <v>530.27569397622017</v>
      </c>
      <c r="O19" s="159">
        <f t="shared" si="2"/>
        <v>688.30033738109921</v>
      </c>
      <c r="P19" s="159">
        <f t="shared" si="2"/>
        <v>917.54946122197612</v>
      </c>
      <c r="Q19" s="159">
        <f t="shared" si="3"/>
        <v>2749.5004925792955</v>
      </c>
      <c r="R19" s="159">
        <f t="shared" si="4"/>
        <v>22.308597567283769</v>
      </c>
      <c r="S19" s="159">
        <f t="shared" si="4"/>
        <v>19.286255645612581</v>
      </c>
      <c r="T19" s="159">
        <f t="shared" si="4"/>
        <v>25.033650266249175</v>
      </c>
      <c r="U19" s="159">
        <f t="shared" si="4"/>
        <v>33.371496520854471</v>
      </c>
      <c r="W19" s="61"/>
    </row>
    <row r="20" spans="1:23">
      <c r="A20" s="143">
        <v>18</v>
      </c>
      <c r="B20" s="144" t="s">
        <v>5</v>
      </c>
      <c r="C20" s="155">
        <f>'1. EMPLOYMENT'!K20</f>
        <v>18.649999999999999</v>
      </c>
      <c r="D20" s="155">
        <f>'2. PARTICIPATION'!K20</f>
        <v>17.227614230533735</v>
      </c>
      <c r="E20" s="155">
        <f>'3. INDEP_LIVING'!T20</f>
        <v>69.874342208880748</v>
      </c>
      <c r="F20" s="156">
        <f>'4. CAPACITY'!P20</f>
        <v>56.007687058395852</v>
      </c>
      <c r="G20" s="161"/>
      <c r="H20" s="161"/>
      <c r="I20" s="161"/>
      <c r="J20" s="161"/>
      <c r="K20" s="157">
        <f t="shared" si="0"/>
        <v>30.746136613254055</v>
      </c>
      <c r="L20" s="160">
        <f t="shared" si="1"/>
        <v>20</v>
      </c>
      <c r="M20" s="159">
        <f t="shared" si="2"/>
        <v>652.75</v>
      </c>
      <c r="N20" s="159">
        <f t="shared" si="2"/>
        <v>602.96649806868072</v>
      </c>
      <c r="O20" s="159">
        <f t="shared" si="2"/>
        <v>698.74342208880751</v>
      </c>
      <c r="P20" s="159">
        <f t="shared" si="2"/>
        <v>1120.1537411679171</v>
      </c>
      <c r="Q20" s="159">
        <f t="shared" si="3"/>
        <v>3074.6136613254057</v>
      </c>
      <c r="R20" s="159">
        <f t="shared" si="4"/>
        <v>21.230309622660435</v>
      </c>
      <c r="S20" s="159">
        <f t="shared" si="4"/>
        <v>19.611130518712184</v>
      </c>
      <c r="T20" s="159">
        <f t="shared" si="4"/>
        <v>22.726218610099874</v>
      </c>
      <c r="U20" s="159">
        <f t="shared" si="4"/>
        <v>36.432341248527486</v>
      </c>
      <c r="W20" s="61"/>
    </row>
    <row r="21" spans="1:23">
      <c r="A21" s="143">
        <v>19</v>
      </c>
      <c r="B21" s="144" t="s">
        <v>6</v>
      </c>
      <c r="C21" s="155">
        <f>'1. EMPLOYMENT'!K21</f>
        <v>31.399999999999995</v>
      </c>
      <c r="D21" s="155">
        <f>'2. PARTICIPATION'!K21</f>
        <v>22.405830085418799</v>
      </c>
      <c r="E21" s="155">
        <f>'3. INDEP_LIVING'!T21</f>
        <v>78.602950000181565</v>
      </c>
      <c r="F21" s="156">
        <f>'4. CAPACITY'!P21</f>
        <v>61.422241957800608</v>
      </c>
      <c r="G21" s="161"/>
      <c r="H21" s="161"/>
      <c r="I21" s="161"/>
      <c r="J21" s="161"/>
      <c r="K21" s="157">
        <f t="shared" si="0"/>
        <v>38.976783921474855</v>
      </c>
      <c r="L21" s="160">
        <f t="shared" si="1"/>
        <v>4</v>
      </c>
      <c r="M21" s="159">
        <f t="shared" si="2"/>
        <v>1098.9999999999998</v>
      </c>
      <c r="N21" s="159">
        <f t="shared" si="2"/>
        <v>784.20405298965795</v>
      </c>
      <c r="O21" s="159">
        <f t="shared" si="2"/>
        <v>786.02950000181568</v>
      </c>
      <c r="P21" s="159">
        <f t="shared" si="2"/>
        <v>1228.4448391560122</v>
      </c>
      <c r="Q21" s="159">
        <f t="shared" si="3"/>
        <v>3897.6783921474857</v>
      </c>
      <c r="R21" s="159">
        <f t="shared" si="4"/>
        <v>28.196271970876719</v>
      </c>
      <c r="S21" s="159">
        <f t="shared" si="4"/>
        <v>20.119773210882816</v>
      </c>
      <c r="T21" s="159">
        <f t="shared" si="4"/>
        <v>20.166607424188754</v>
      </c>
      <c r="U21" s="159">
        <f t="shared" si="4"/>
        <v>31.517347394051708</v>
      </c>
      <c r="W21" s="61"/>
    </row>
    <row r="22" spans="1:23">
      <c r="A22" s="143">
        <v>20</v>
      </c>
      <c r="B22" s="144" t="s">
        <v>7</v>
      </c>
      <c r="C22" s="155">
        <f>'1. EMPLOYMENT'!K22</f>
        <v>23.875</v>
      </c>
      <c r="D22" s="155">
        <f>'2. PARTICIPATION'!K22</f>
        <v>18.259300516094346</v>
      </c>
      <c r="E22" s="155">
        <f>'3. INDEP_LIVING'!T22</f>
        <v>73.010906493339149</v>
      </c>
      <c r="F22" s="156">
        <f>'4. CAPACITY'!P22</f>
        <v>56.771212094657109</v>
      </c>
      <c r="G22" s="161"/>
      <c r="H22" s="161"/>
      <c r="I22" s="161"/>
      <c r="J22" s="161"/>
      <c r="K22" s="157">
        <f t="shared" si="0"/>
        <v>33.402338248898353</v>
      </c>
      <c r="L22" s="160">
        <f t="shared" si="1"/>
        <v>14</v>
      </c>
      <c r="M22" s="159">
        <f t="shared" si="2"/>
        <v>835.625</v>
      </c>
      <c r="N22" s="159">
        <f t="shared" si="2"/>
        <v>639.07551806330207</v>
      </c>
      <c r="O22" s="159">
        <f t="shared" si="2"/>
        <v>730.10906493339144</v>
      </c>
      <c r="P22" s="159">
        <f t="shared" si="2"/>
        <v>1135.4242418931422</v>
      </c>
      <c r="Q22" s="159">
        <f t="shared" si="3"/>
        <v>3340.2338248898354</v>
      </c>
      <c r="R22" s="159">
        <f t="shared" si="4"/>
        <v>25.01696120113866</v>
      </c>
      <c r="S22" s="159">
        <f t="shared" si="4"/>
        <v>19.132658118159721</v>
      </c>
      <c r="T22" s="159">
        <f t="shared" si="4"/>
        <v>21.85802261784686</v>
      </c>
      <c r="U22" s="159">
        <f t="shared" si="4"/>
        <v>33.992358062854763</v>
      </c>
      <c r="W22" s="61"/>
    </row>
    <row r="23" spans="1:23">
      <c r="A23" s="143">
        <v>21</v>
      </c>
      <c r="B23" s="144" t="s">
        <v>8</v>
      </c>
      <c r="C23" s="155">
        <f>'1. EMPLOYMENT'!K23</f>
        <v>19.850000000000001</v>
      </c>
      <c r="D23" s="155">
        <f>'2. PARTICIPATION'!K23</f>
        <v>12.064336651290255</v>
      </c>
      <c r="E23" s="155">
        <f>'3. INDEP_LIVING'!T23</f>
        <v>65.183995420716116</v>
      </c>
      <c r="F23" s="156">
        <f>'4. CAPACITY'!P23</f>
        <v>47.480037631637401</v>
      </c>
      <c r="G23" s="161"/>
      <c r="H23" s="161"/>
      <c r="I23" s="161"/>
      <c r="J23" s="161"/>
      <c r="K23" s="157">
        <f t="shared" si="0"/>
        <v>27.184424896350684</v>
      </c>
      <c r="L23" s="160">
        <f t="shared" si="1"/>
        <v>28</v>
      </c>
      <c r="M23" s="159">
        <f t="shared" si="2"/>
        <v>694.75</v>
      </c>
      <c r="N23" s="159">
        <f t="shared" si="2"/>
        <v>422.25178279515893</v>
      </c>
      <c r="O23" s="159">
        <f t="shared" si="2"/>
        <v>651.8399542071611</v>
      </c>
      <c r="P23" s="159">
        <f t="shared" si="2"/>
        <v>949.60075263274803</v>
      </c>
      <c r="Q23" s="159">
        <f t="shared" si="3"/>
        <v>2718.4424896350683</v>
      </c>
      <c r="R23" s="159">
        <f t="shared" si="4"/>
        <v>25.556913661000983</v>
      </c>
      <c r="S23" s="159">
        <f t="shared" si="4"/>
        <v>15.532856935731726</v>
      </c>
      <c r="T23" s="159">
        <f t="shared" si="4"/>
        <v>23.978434588648074</v>
      </c>
      <c r="U23" s="159">
        <f t="shared" si="4"/>
        <v>34.931794814619202</v>
      </c>
      <c r="W23" s="61"/>
    </row>
    <row r="24" spans="1:23">
      <c r="A24" s="143">
        <v>22</v>
      </c>
      <c r="B24" s="144" t="s">
        <v>9</v>
      </c>
      <c r="C24" s="155">
        <f>'1. EMPLOYMENT'!K24</f>
        <v>35.299999999999997</v>
      </c>
      <c r="D24" s="155">
        <f>'2. PARTICIPATION'!K24</f>
        <v>13.991902754503563</v>
      </c>
      <c r="E24" s="155">
        <f>'3. INDEP_LIVING'!T24</f>
        <v>66.487777052065908</v>
      </c>
      <c r="F24" s="156">
        <f>'4. CAPACITY'!P24</f>
        <v>52.07384307156368</v>
      </c>
      <c r="G24" s="70"/>
      <c r="H24" s="70"/>
      <c r="I24" s="70"/>
      <c r="J24" s="70"/>
      <c r="K24" s="157">
        <f t="shared" si="0"/>
        <v>34.315712283595573</v>
      </c>
      <c r="L24" s="160">
        <f t="shared" si="1"/>
        <v>10</v>
      </c>
      <c r="M24" s="159">
        <f t="shared" si="2"/>
        <v>1235.5</v>
      </c>
      <c r="N24" s="159">
        <f t="shared" si="2"/>
        <v>489.71659640762471</v>
      </c>
      <c r="O24" s="159">
        <f t="shared" si="2"/>
        <v>664.87777052065906</v>
      </c>
      <c r="P24" s="159">
        <f t="shared" si="2"/>
        <v>1041.4768614312736</v>
      </c>
      <c r="Q24" s="159">
        <f t="shared" si="3"/>
        <v>3431.5712283595576</v>
      </c>
      <c r="R24" s="159">
        <f t="shared" si="4"/>
        <v>36.003915343194656</v>
      </c>
      <c r="S24" s="159">
        <f t="shared" si="4"/>
        <v>14.27091451170987</v>
      </c>
      <c r="T24" s="159">
        <f t="shared" si="4"/>
        <v>19.375316036744483</v>
      </c>
      <c r="U24" s="159">
        <f t="shared" si="4"/>
        <v>30.349854108350989</v>
      </c>
      <c r="W24" s="61"/>
    </row>
    <row r="25" spans="1:23">
      <c r="A25" s="143">
        <v>23</v>
      </c>
      <c r="B25" s="144" t="s">
        <v>10</v>
      </c>
      <c r="C25" s="155">
        <f>'1. EMPLOYMENT'!K25</f>
        <v>31.15</v>
      </c>
      <c r="D25" s="155">
        <f>'2. PARTICIPATION'!K25</f>
        <v>12.695693865212116</v>
      </c>
      <c r="E25" s="155">
        <f>'3. INDEP_LIVING'!T25</f>
        <v>61.0540741514464</v>
      </c>
      <c r="F25" s="156">
        <f>'4. CAPACITY'!P25</f>
        <v>40.594367295541858</v>
      </c>
      <c r="G25" s="70"/>
      <c r="H25" s="70"/>
      <c r="I25" s="70"/>
      <c r="J25" s="70"/>
      <c r="K25" s="157">
        <f t="shared" si="0"/>
        <v>29.57027372707725</v>
      </c>
      <c r="L25" s="160">
        <f t="shared" si="1"/>
        <v>23</v>
      </c>
      <c r="M25" s="159">
        <f t="shared" si="2"/>
        <v>1090.25</v>
      </c>
      <c r="N25" s="159">
        <f t="shared" si="2"/>
        <v>444.34928528242403</v>
      </c>
      <c r="O25" s="159">
        <f t="shared" si="2"/>
        <v>610.540741514464</v>
      </c>
      <c r="P25" s="159">
        <f t="shared" si="2"/>
        <v>811.88734591083721</v>
      </c>
      <c r="Q25" s="159">
        <f t="shared" si="3"/>
        <v>2957.0273727077251</v>
      </c>
      <c r="R25" s="159">
        <f t="shared" si="4"/>
        <v>36.869797353335528</v>
      </c>
      <c r="S25" s="159">
        <f t="shared" si="4"/>
        <v>15.026891174008211</v>
      </c>
      <c r="T25" s="159">
        <f t="shared" si="4"/>
        <v>20.647111594215545</v>
      </c>
      <c r="U25" s="159">
        <f t="shared" si="4"/>
        <v>27.456199878440717</v>
      </c>
      <c r="W25" s="61"/>
    </row>
    <row r="26" spans="1:23">
      <c r="A26" s="143">
        <v>24</v>
      </c>
      <c r="B26" s="144" t="s">
        <v>11</v>
      </c>
      <c r="C26" s="155">
        <f>'1. EMPLOYMENT'!K26</f>
        <v>21.625</v>
      </c>
      <c r="D26" s="155">
        <f>'2. PARTICIPATION'!K26</f>
        <v>16.049720518298592</v>
      </c>
      <c r="E26" s="155">
        <f>'3. INDEP_LIVING'!T26</f>
        <v>74.076511129596383</v>
      </c>
      <c r="F26" s="156">
        <f>'4. CAPACITY'!P26</f>
        <v>49.551854529954063</v>
      </c>
      <c r="G26" s="70"/>
      <c r="H26" s="70"/>
      <c r="I26" s="70"/>
      <c r="J26" s="70"/>
      <c r="K26" s="157">
        <f t="shared" si="0"/>
        <v>30.504174200354957</v>
      </c>
      <c r="L26" s="160">
        <f t="shared" si="1"/>
        <v>21</v>
      </c>
      <c r="M26" s="159">
        <f t="shared" si="2"/>
        <v>756.875</v>
      </c>
      <c r="N26" s="159">
        <f t="shared" si="2"/>
        <v>561.74021814045068</v>
      </c>
      <c r="O26" s="159">
        <f t="shared" si="2"/>
        <v>740.76511129596383</v>
      </c>
      <c r="P26" s="159">
        <f t="shared" si="2"/>
        <v>991.03709059908124</v>
      </c>
      <c r="Q26" s="159">
        <f t="shared" si="3"/>
        <v>3050.4174200354955</v>
      </c>
      <c r="R26" s="159">
        <f t="shared" si="4"/>
        <v>24.812177999927393</v>
      </c>
      <c r="S26" s="159">
        <f t="shared" si="4"/>
        <v>18.415191784930016</v>
      </c>
      <c r="T26" s="159">
        <f t="shared" si="4"/>
        <v>24.284057205762487</v>
      </c>
      <c r="U26" s="159">
        <f t="shared" si="4"/>
        <v>32.488573009380119</v>
      </c>
      <c r="W26" s="61"/>
    </row>
    <row r="27" spans="1:23">
      <c r="A27" s="143">
        <v>25</v>
      </c>
      <c r="B27" s="144" t="s">
        <v>12</v>
      </c>
      <c r="C27" s="155">
        <f>'1. EMPLOYMENT'!K27</f>
        <v>20.125</v>
      </c>
      <c r="D27" s="155">
        <f>'2. PARTICIPATION'!K27</f>
        <v>13.627029905777322</v>
      </c>
      <c r="E27" s="155">
        <f>'3. INDEP_LIVING'!T27</f>
        <v>66.543911996737847</v>
      </c>
      <c r="F27" s="156">
        <f>'4. CAPACITY'!P27</f>
        <v>46.769863707584179</v>
      </c>
      <c r="G27" s="70"/>
      <c r="H27" s="70"/>
      <c r="I27" s="70"/>
      <c r="J27" s="70"/>
      <c r="K27" s="157">
        <f t="shared" si="0"/>
        <v>27.821574408212683</v>
      </c>
      <c r="L27" s="160">
        <f t="shared" si="1"/>
        <v>26</v>
      </c>
      <c r="M27" s="159">
        <f t="shared" si="2"/>
        <v>704.375</v>
      </c>
      <c r="N27" s="159">
        <f t="shared" si="2"/>
        <v>476.94604670220627</v>
      </c>
      <c r="O27" s="159">
        <f t="shared" si="2"/>
        <v>665.43911996737847</v>
      </c>
      <c r="P27" s="159">
        <f t="shared" si="2"/>
        <v>935.39727415168363</v>
      </c>
      <c r="Q27" s="159">
        <f t="shared" si="3"/>
        <v>2782.1574408212682</v>
      </c>
      <c r="R27" s="159">
        <f t="shared" si="4"/>
        <v>25.317582307350467</v>
      </c>
      <c r="S27" s="159">
        <f t="shared" si="4"/>
        <v>17.143028633254342</v>
      </c>
      <c r="T27" s="159">
        <f t="shared" si="4"/>
        <v>23.918097164585582</v>
      </c>
      <c r="U27" s="159">
        <f t="shared" si="4"/>
        <v>33.621291894809616</v>
      </c>
      <c r="W27" s="61"/>
    </row>
    <row r="28" spans="1:23">
      <c r="A28" s="143">
        <v>26</v>
      </c>
      <c r="B28" s="144" t="s">
        <v>13</v>
      </c>
      <c r="C28" s="155">
        <f>'1. EMPLOYMENT'!K28</f>
        <v>32.024999999999999</v>
      </c>
      <c r="D28" s="155">
        <f>'2. PARTICIPATION'!K28</f>
        <v>20.325717964125744</v>
      </c>
      <c r="E28" s="155">
        <f>'3. INDEP_LIVING'!T28</f>
        <v>78.645603098456093</v>
      </c>
      <c r="F28" s="156">
        <f>'4. CAPACITY'!P28</f>
        <v>60.890815282486592</v>
      </c>
      <c r="G28" s="70"/>
      <c r="H28" s="70"/>
      <c r="I28" s="70"/>
      <c r="J28" s="70"/>
      <c r="K28" s="157">
        <f t="shared" si="0"/>
        <v>38.36547465378694</v>
      </c>
      <c r="L28" s="160">
        <f t="shared" si="1"/>
        <v>6</v>
      </c>
      <c r="M28" s="159">
        <f t="shared" si="2"/>
        <v>1120.875</v>
      </c>
      <c r="N28" s="159">
        <f t="shared" si="2"/>
        <v>711.40012874440106</v>
      </c>
      <c r="O28" s="159">
        <f t="shared" si="2"/>
        <v>786.45603098456093</v>
      </c>
      <c r="P28" s="159">
        <f t="shared" si="2"/>
        <v>1217.8163056497319</v>
      </c>
      <c r="Q28" s="159">
        <f t="shared" si="3"/>
        <v>3836.5474653786941</v>
      </c>
      <c r="R28" s="159">
        <f t="shared" si="4"/>
        <v>29.215720908313113</v>
      </c>
      <c r="S28" s="159">
        <f t="shared" si="4"/>
        <v>18.542716730709881</v>
      </c>
      <c r="T28" s="159">
        <f t="shared" si="4"/>
        <v>20.499056458485189</v>
      </c>
      <c r="U28" s="159">
        <f t="shared" si="4"/>
        <v>31.742505902491807</v>
      </c>
      <c r="W28" s="61"/>
    </row>
    <row r="29" spans="1:23">
      <c r="A29" s="143">
        <v>27</v>
      </c>
      <c r="B29" s="144" t="s">
        <v>14</v>
      </c>
      <c r="C29" s="155">
        <f>'1. EMPLOYMENT'!K29</f>
        <v>41.575000000000003</v>
      </c>
      <c r="D29" s="155">
        <f>'2. PARTICIPATION'!K29</f>
        <v>22.600947531939124</v>
      </c>
      <c r="E29" s="155">
        <f>'3. INDEP_LIVING'!T29</f>
        <v>78.368590102560532</v>
      </c>
      <c r="F29" s="156">
        <f>'4. CAPACITY'!P29</f>
        <v>66.564274691773818</v>
      </c>
      <c r="G29" s="70"/>
      <c r="H29" s="70"/>
      <c r="I29" s="70"/>
      <c r="J29" s="70"/>
      <c r="K29" s="157">
        <f t="shared" si="0"/>
        <v>43.611295584789517</v>
      </c>
      <c r="L29" s="160">
        <f t="shared" si="1"/>
        <v>1</v>
      </c>
      <c r="M29" s="159">
        <f t="shared" si="2"/>
        <v>1455.125</v>
      </c>
      <c r="N29" s="159">
        <f t="shared" si="2"/>
        <v>791.03316361786938</v>
      </c>
      <c r="O29" s="159">
        <f t="shared" si="2"/>
        <v>783.68590102560529</v>
      </c>
      <c r="P29" s="159">
        <f t="shared" si="2"/>
        <v>1331.2854938354762</v>
      </c>
      <c r="Q29" s="159">
        <f t="shared" si="3"/>
        <v>4361.1295584789514</v>
      </c>
      <c r="R29" s="159">
        <f t="shared" si="4"/>
        <v>33.365782430630418</v>
      </c>
      <c r="S29" s="159">
        <f t="shared" si="4"/>
        <v>18.138263333175573</v>
      </c>
      <c r="T29" s="159">
        <f t="shared" si="4"/>
        <v>17.96979178254302</v>
      </c>
      <c r="U29" s="159">
        <f t="shared" si="4"/>
        <v>30.526162453650972</v>
      </c>
      <c r="W29" s="61"/>
    </row>
    <row r="30" spans="1:23" ht="15.75" thickBot="1">
      <c r="A30" s="162">
        <v>28</v>
      </c>
      <c r="B30" s="163" t="s">
        <v>15</v>
      </c>
      <c r="C30" s="191">
        <f>'1. EMPLOYMENT'!K30</f>
        <v>35.475000000000001</v>
      </c>
      <c r="D30" s="191">
        <f>'2. PARTICIPATION'!K30</f>
        <v>21.446112428265245</v>
      </c>
      <c r="E30" s="191">
        <f>'3. INDEP_LIVING'!T30</f>
        <v>74.423224674743238</v>
      </c>
      <c r="F30" s="192">
        <f>'4. CAPACITY'!P30</f>
        <v>62.397001207258384</v>
      </c>
      <c r="G30" s="70"/>
      <c r="H30" s="70"/>
      <c r="I30" s="70"/>
      <c r="J30" s="70"/>
      <c r="K30" s="190">
        <f t="shared" si="0"/>
        <v>39.844112058818837</v>
      </c>
      <c r="L30" s="164">
        <f t="shared" si="1"/>
        <v>3</v>
      </c>
      <c r="M30" s="159">
        <f t="shared" si="2"/>
        <v>1241.625</v>
      </c>
      <c r="N30" s="159">
        <f t="shared" si="2"/>
        <v>750.61393498928362</v>
      </c>
      <c r="O30" s="159">
        <f t="shared" si="2"/>
        <v>744.23224674743233</v>
      </c>
      <c r="P30" s="159">
        <f t="shared" si="2"/>
        <v>1247.9400241451676</v>
      </c>
      <c r="Q30" s="159">
        <f t="shared" si="3"/>
        <v>3984.4112058818837</v>
      </c>
      <c r="R30" s="159">
        <f t="shared" si="4"/>
        <v>31.162069772494448</v>
      </c>
      <c r="S30" s="159">
        <f t="shared" si="4"/>
        <v>18.838766788960168</v>
      </c>
      <c r="T30" s="159">
        <f t="shared" si="4"/>
        <v>18.678600382630659</v>
      </c>
      <c r="U30" s="159">
        <f t="shared" si="4"/>
        <v>31.320563055914725</v>
      </c>
      <c r="W30" s="61"/>
    </row>
    <row r="31" spans="1:23">
      <c r="W31" s="61"/>
    </row>
    <row r="32" spans="1:23">
      <c r="B32" s="144" t="s">
        <v>68</v>
      </c>
      <c r="C32" s="165">
        <f>AVERAGE(C3:C30)</f>
        <v>26.982142857142854</v>
      </c>
      <c r="D32" s="165">
        <f>AVERAGE(D3:D30)</f>
        <v>17.498302620135696</v>
      </c>
      <c r="E32" s="165">
        <f>AVERAGE(E3:E30)</f>
        <v>70.191335672739697</v>
      </c>
      <c r="F32" s="165">
        <f>AVERAGE(F3:F30)</f>
        <v>54.342540583065507</v>
      </c>
      <c r="K32" s="165">
        <f>AVERAGE(K3:K30)</f>
        <v>33.455797600934567</v>
      </c>
      <c r="W32" s="61"/>
    </row>
    <row r="33" spans="1:23">
      <c r="B33" s="140"/>
      <c r="C33" s="166"/>
      <c r="D33" s="166"/>
      <c r="E33" s="166"/>
      <c r="F33" s="166"/>
      <c r="W33" s="61"/>
    </row>
    <row r="34" spans="1:23">
      <c r="B34" s="140"/>
      <c r="C34" s="166"/>
      <c r="D34" s="166"/>
      <c r="E34" s="166"/>
      <c r="F34" s="166"/>
      <c r="W34" s="61"/>
    </row>
    <row r="35" spans="1:23">
      <c r="B35" s="140"/>
      <c r="C35" s="166"/>
      <c r="D35" s="166"/>
      <c r="E35" s="166"/>
      <c r="F35" s="166"/>
      <c r="W35" s="61"/>
    </row>
    <row r="36" spans="1:23">
      <c r="B36" s="140"/>
      <c r="C36" s="166"/>
      <c r="D36" s="166"/>
      <c r="E36" s="166"/>
      <c r="F36" s="166"/>
      <c r="W36" s="61"/>
    </row>
    <row r="37" spans="1:23">
      <c r="B37" s="140"/>
      <c r="C37" s="166"/>
      <c r="D37" s="166"/>
      <c r="E37" s="166"/>
      <c r="F37" s="166"/>
      <c r="W37" s="61"/>
    </row>
    <row r="38" spans="1:23">
      <c r="B38" s="140"/>
      <c r="C38" s="166"/>
      <c r="D38" s="166"/>
      <c r="E38" s="166"/>
      <c r="F38" s="166"/>
      <c r="W38" s="61"/>
    </row>
    <row r="39" spans="1:23">
      <c r="B39" s="140"/>
      <c r="C39" s="166"/>
      <c r="D39" s="166"/>
      <c r="E39" s="166"/>
      <c r="F39" s="166"/>
      <c r="W39" s="61"/>
    </row>
    <row r="40" spans="1:23" ht="15.75" thickBot="1">
      <c r="B40" s="140"/>
      <c r="C40" s="166"/>
      <c r="D40" s="166"/>
      <c r="E40" s="166"/>
      <c r="F40" s="166"/>
      <c r="W40" s="61"/>
    </row>
    <row r="41" spans="1:23" ht="49.9" customHeight="1" thickBot="1">
      <c r="A41" s="207" t="s">
        <v>115</v>
      </c>
      <c r="B41" s="213"/>
      <c r="C41" s="214" t="s">
        <v>105</v>
      </c>
      <c r="D41" s="214"/>
      <c r="E41" s="214"/>
      <c r="F41" s="215"/>
      <c r="G41" s="216" t="s">
        <v>56</v>
      </c>
      <c r="H41" s="216"/>
      <c r="I41" s="216"/>
      <c r="J41" s="216"/>
      <c r="K41" s="207" t="s">
        <v>79</v>
      </c>
      <c r="L41" s="208"/>
      <c r="M41" s="211"/>
      <c r="N41" s="211"/>
      <c r="O41" s="211"/>
      <c r="P41" s="212"/>
      <c r="R41" s="210"/>
      <c r="S41" s="211"/>
      <c r="T41" s="211"/>
      <c r="U41" s="212"/>
      <c r="W41" s="167" t="s">
        <v>116</v>
      </c>
    </row>
    <row r="42" spans="1:23" ht="15.75" thickBot="1">
      <c r="A42" s="150" t="s">
        <v>47</v>
      </c>
      <c r="B42" s="179" t="s">
        <v>26</v>
      </c>
      <c r="C42" s="179" t="s">
        <v>109</v>
      </c>
      <c r="D42" s="179" t="s">
        <v>110</v>
      </c>
      <c r="E42" s="179" t="s">
        <v>111</v>
      </c>
      <c r="F42" s="180" t="s">
        <v>112</v>
      </c>
      <c r="G42" s="118" t="s">
        <v>109</v>
      </c>
      <c r="H42" s="118" t="s">
        <v>110</v>
      </c>
      <c r="I42" s="118" t="s">
        <v>111</v>
      </c>
      <c r="J42" s="118" t="s">
        <v>112</v>
      </c>
      <c r="K42" s="151" t="s">
        <v>62</v>
      </c>
      <c r="L42" s="152" t="s">
        <v>57</v>
      </c>
      <c r="M42" s="153"/>
      <c r="N42" s="153"/>
      <c r="O42" s="153"/>
      <c r="P42" s="153"/>
      <c r="Q42" s="154"/>
      <c r="R42" s="153"/>
      <c r="S42" s="153"/>
      <c r="T42" s="153"/>
      <c r="U42" s="153"/>
      <c r="W42" s="132" t="s">
        <v>75</v>
      </c>
    </row>
    <row r="43" spans="1:23">
      <c r="A43" s="138">
        <v>1</v>
      </c>
      <c r="B43" s="139" t="s">
        <v>27</v>
      </c>
      <c r="C43" s="155">
        <f>'1. EMPLOYMENT'!K43</f>
        <v>24.5</v>
      </c>
      <c r="D43" s="155">
        <f>'2. PARTICIPATION'!K43</f>
        <v>21.588410364145663</v>
      </c>
      <c r="E43" s="155">
        <f>'3. INDEP_LIVING'!T43</f>
        <v>74.874381367772671</v>
      </c>
      <c r="F43" s="156">
        <f>'4. CAPACITY'!P43</f>
        <v>61.282486280501296</v>
      </c>
      <c r="G43" s="58">
        <v>35</v>
      </c>
      <c r="H43" s="58">
        <v>35</v>
      </c>
      <c r="I43" s="58">
        <v>10</v>
      </c>
      <c r="J43" s="58">
        <v>20</v>
      </c>
      <c r="K43" s="157">
        <f t="shared" ref="K43:K70" si="5">((C43*G$43)+(D43*H$43)+(E43*I$43)+(F43*J$43))/100</f>
        <v>35.874879020328507</v>
      </c>
      <c r="L43" s="158">
        <f t="shared" ref="L43:L70" si="6">RANK(K43,K$43:K$70)</f>
        <v>14</v>
      </c>
      <c r="M43" s="159"/>
      <c r="N43" s="159"/>
      <c r="O43" s="159"/>
      <c r="P43" s="159"/>
      <c r="Q43" s="159"/>
      <c r="R43" s="159"/>
      <c r="S43" s="159"/>
      <c r="T43" s="159"/>
      <c r="U43" s="159"/>
      <c r="W43" s="168">
        <f t="shared" ref="W43:W70" si="7">K83-K43</f>
        <v>-5.016959740721866</v>
      </c>
    </row>
    <row r="44" spans="1:23">
      <c r="A44" s="143">
        <v>2</v>
      </c>
      <c r="B44" s="144" t="s">
        <v>17</v>
      </c>
      <c r="C44" s="155">
        <f>'1. EMPLOYMENT'!K44</f>
        <v>29.125</v>
      </c>
      <c r="D44" s="155">
        <f>'2. PARTICIPATION'!K44</f>
        <v>12.124895800312306</v>
      </c>
      <c r="E44" s="155">
        <f>'3. INDEP_LIVING'!T44</f>
        <v>64.681396278763231</v>
      </c>
      <c r="F44" s="156">
        <f>'4. CAPACITY'!P44</f>
        <v>52.57019480630305</v>
      </c>
      <c r="G44" s="58"/>
      <c r="H44" s="58"/>
      <c r="I44" s="58" t="s">
        <v>63</v>
      </c>
      <c r="J44" s="58">
        <v>100</v>
      </c>
      <c r="K44" s="157">
        <f t="shared" si="5"/>
        <v>31.419642119246245</v>
      </c>
      <c r="L44" s="160">
        <f t="shared" si="6"/>
        <v>24</v>
      </c>
      <c r="M44" s="159"/>
      <c r="N44" s="159"/>
      <c r="O44" s="159"/>
      <c r="P44" s="159"/>
      <c r="Q44" s="159"/>
      <c r="R44" s="159"/>
      <c r="S44" s="159"/>
      <c r="T44" s="159"/>
      <c r="U44" s="159"/>
      <c r="W44" s="169">
        <f t="shared" si="7"/>
        <v>-3.5434228443101965</v>
      </c>
    </row>
    <row r="45" spans="1:23">
      <c r="A45" s="143">
        <v>3</v>
      </c>
      <c r="B45" s="144" t="s">
        <v>18</v>
      </c>
      <c r="C45" s="155">
        <f>'1. EMPLOYMENT'!K45</f>
        <v>33.299999999999997</v>
      </c>
      <c r="D45" s="155">
        <f>'2. PARTICIPATION'!K45</f>
        <v>20.790578433686065</v>
      </c>
      <c r="E45" s="155">
        <f>'3. INDEP_LIVING'!T45</f>
        <v>71.912111958846353</v>
      </c>
      <c r="F45" s="156">
        <f>'4. CAPACITY'!P45</f>
        <v>55.083314554521159</v>
      </c>
      <c r="G45" s="70"/>
      <c r="H45" s="70"/>
      <c r="I45" s="70"/>
      <c r="J45" s="70"/>
      <c r="K45" s="157">
        <f t="shared" si="5"/>
        <v>37.139576558578995</v>
      </c>
      <c r="L45" s="160">
        <f t="shared" si="6"/>
        <v>9</v>
      </c>
      <c r="M45" s="159"/>
      <c r="N45" s="159"/>
      <c r="O45" s="159"/>
      <c r="P45" s="159"/>
      <c r="Q45" s="159"/>
      <c r="R45" s="159"/>
      <c r="S45" s="159"/>
      <c r="T45" s="159"/>
      <c r="U45" s="159"/>
      <c r="W45" s="169">
        <f t="shared" si="7"/>
        <v>-6.1096705562125777</v>
      </c>
    </row>
    <row r="46" spans="1:23">
      <c r="A46" s="143">
        <v>4</v>
      </c>
      <c r="B46" s="144" t="s">
        <v>19</v>
      </c>
      <c r="C46" s="155">
        <f>'1. EMPLOYMENT'!K46</f>
        <v>38.475000000000001</v>
      </c>
      <c r="D46" s="155">
        <f>'2. PARTICIPATION'!K46</f>
        <v>20.867937928275445</v>
      </c>
      <c r="E46" s="155">
        <f>'3. INDEP_LIVING'!T46</f>
        <v>78.943550555042847</v>
      </c>
      <c r="F46" s="156">
        <f>'4. CAPACITY'!P46</f>
        <v>66.834669865185631</v>
      </c>
      <c r="G46" s="70"/>
      <c r="H46" s="70"/>
      <c r="I46" s="70"/>
      <c r="J46" s="70"/>
      <c r="K46" s="157">
        <f t="shared" si="5"/>
        <v>42.03131730343781</v>
      </c>
      <c r="L46" s="160">
        <f t="shared" si="6"/>
        <v>3</v>
      </c>
      <c r="M46" s="159"/>
      <c r="N46" s="159"/>
      <c r="O46" s="159"/>
      <c r="P46" s="159"/>
      <c r="Q46" s="159"/>
      <c r="R46" s="159"/>
      <c r="S46" s="159"/>
      <c r="T46" s="159"/>
      <c r="U46" s="159"/>
      <c r="W46" s="169">
        <f t="shared" si="7"/>
        <v>-4.0338646173194874</v>
      </c>
    </row>
    <row r="47" spans="1:23">
      <c r="A47" s="143">
        <v>5</v>
      </c>
      <c r="B47" s="144" t="s">
        <v>16</v>
      </c>
      <c r="C47" s="155">
        <f>'1. EMPLOYMENT'!K47</f>
        <v>35.85</v>
      </c>
      <c r="D47" s="155">
        <f>'2. PARTICIPATION'!K47</f>
        <v>14.387077603569837</v>
      </c>
      <c r="E47" s="155">
        <f>'3. INDEP_LIVING'!T47</f>
        <v>75.988284156715807</v>
      </c>
      <c r="F47" s="156">
        <f>'4. CAPACITY'!P47</f>
        <v>57.293468317727019</v>
      </c>
      <c r="G47" s="70"/>
      <c r="H47" s="70"/>
      <c r="I47" s="70"/>
      <c r="J47" s="70"/>
      <c r="K47" s="157">
        <f t="shared" si="5"/>
        <v>36.640499240466426</v>
      </c>
      <c r="L47" s="160">
        <f t="shared" si="6"/>
        <v>12</v>
      </c>
      <c r="M47" s="159"/>
      <c r="N47" s="159"/>
      <c r="O47" s="159"/>
      <c r="P47" s="159"/>
      <c r="Q47" s="159"/>
      <c r="R47" s="159"/>
      <c r="S47" s="159"/>
      <c r="T47" s="159"/>
      <c r="U47" s="159"/>
      <c r="W47" s="169">
        <f t="shared" si="7"/>
        <v>-4.2111002944179319</v>
      </c>
    </row>
    <row r="48" spans="1:23">
      <c r="A48" s="143">
        <v>6</v>
      </c>
      <c r="B48" s="144" t="s">
        <v>20</v>
      </c>
      <c r="C48" s="155">
        <f>'1. EMPLOYMENT'!K48</f>
        <v>33.950000000000003</v>
      </c>
      <c r="D48" s="155">
        <f>'2. PARTICIPATION'!K48</f>
        <v>11.72883106804262</v>
      </c>
      <c r="E48" s="155">
        <f>'3. INDEP_LIVING'!T48</f>
        <v>71.349999513150138</v>
      </c>
      <c r="F48" s="156">
        <f>'4. CAPACITY'!P48</f>
        <v>44.639834759497326</v>
      </c>
      <c r="G48" s="70"/>
      <c r="H48" s="70"/>
      <c r="I48" s="70"/>
      <c r="J48" s="70"/>
      <c r="K48" s="157">
        <f t="shared" si="5"/>
        <v>32.050557777029397</v>
      </c>
      <c r="L48" s="160">
        <f t="shared" si="6"/>
        <v>20</v>
      </c>
      <c r="M48" s="159"/>
      <c r="N48" s="159"/>
      <c r="O48" s="159"/>
      <c r="P48" s="159"/>
      <c r="Q48" s="159"/>
      <c r="R48" s="159"/>
      <c r="S48" s="159"/>
      <c r="T48" s="159"/>
      <c r="U48" s="159"/>
      <c r="W48" s="169">
        <f t="shared" si="7"/>
        <v>1.6982041619070429</v>
      </c>
    </row>
    <row r="49" spans="1:23">
      <c r="A49" s="143">
        <v>7</v>
      </c>
      <c r="B49" s="144" t="s">
        <v>21</v>
      </c>
      <c r="C49" s="155">
        <f>'1. EMPLOYMENT'!K49</f>
        <v>37.700000000000003</v>
      </c>
      <c r="D49" s="155">
        <f>'2. PARTICIPATION'!K49</f>
        <v>21.995745928656202</v>
      </c>
      <c r="E49" s="155">
        <f>'3. INDEP_LIVING'!T49</f>
        <v>76.089436469626335</v>
      </c>
      <c r="F49" s="156">
        <f>'4. CAPACITY'!P49</f>
        <v>60.330465160718298</v>
      </c>
      <c r="G49" s="70"/>
      <c r="H49" s="70"/>
      <c r="I49" s="70"/>
      <c r="J49" s="70"/>
      <c r="K49" s="157">
        <f t="shared" si="5"/>
        <v>40.56854775413597</v>
      </c>
      <c r="L49" s="160">
        <f t="shared" si="6"/>
        <v>5</v>
      </c>
      <c r="M49" s="159" t="s">
        <v>106</v>
      </c>
      <c r="N49" s="159"/>
      <c r="O49" s="159"/>
      <c r="P49" s="159"/>
      <c r="Q49" s="159"/>
      <c r="R49" s="159" t="s">
        <v>107</v>
      </c>
      <c r="S49" s="159"/>
      <c r="T49" s="159"/>
      <c r="U49" s="159"/>
      <c r="W49" s="169">
        <f t="shared" si="7"/>
        <v>-3.7163671568477525</v>
      </c>
    </row>
    <row r="50" spans="1:23">
      <c r="A50" s="143">
        <v>8</v>
      </c>
      <c r="B50" s="144" t="s">
        <v>22</v>
      </c>
      <c r="C50" s="155">
        <f>'1. EMPLOYMENT'!K50</f>
        <v>33.1</v>
      </c>
      <c r="D50" s="155">
        <f>'2. PARTICIPATION'!K50</f>
        <v>11.522024726685743</v>
      </c>
      <c r="E50" s="155">
        <f>'3. INDEP_LIVING'!T50</f>
        <v>66.123766332082937</v>
      </c>
      <c r="F50" s="156">
        <f>'4. CAPACITY'!P50</f>
        <v>48.550275812554709</v>
      </c>
      <c r="G50" s="70"/>
      <c r="H50" s="70"/>
      <c r="I50" s="70"/>
      <c r="J50" s="70"/>
      <c r="K50" s="157">
        <f t="shared" si="5"/>
        <v>31.940140450059243</v>
      </c>
      <c r="L50" s="160">
        <f t="shared" si="6"/>
        <v>21</v>
      </c>
      <c r="M50" s="159" t="s">
        <v>109</v>
      </c>
      <c r="N50" s="159" t="s">
        <v>110</v>
      </c>
      <c r="O50" s="159" t="s">
        <v>111</v>
      </c>
      <c r="P50" s="159" t="s">
        <v>112</v>
      </c>
      <c r="Q50" s="159" t="s">
        <v>114</v>
      </c>
      <c r="R50" s="159" t="s">
        <v>109</v>
      </c>
      <c r="S50" s="159" t="s">
        <v>110</v>
      </c>
      <c r="T50" s="159" t="s">
        <v>111</v>
      </c>
      <c r="U50" s="159" t="s">
        <v>112</v>
      </c>
      <c r="W50" s="169">
        <f t="shared" si="7"/>
        <v>-5.2763766083365127</v>
      </c>
    </row>
    <row r="51" spans="1:23">
      <c r="A51" s="143">
        <v>9</v>
      </c>
      <c r="B51" s="144" t="s">
        <v>23</v>
      </c>
      <c r="C51" s="155">
        <f>'1. EMPLOYMENT'!K51</f>
        <v>29.05</v>
      </c>
      <c r="D51" s="155">
        <f>'2. PARTICIPATION'!K51</f>
        <v>16.588814086426893</v>
      </c>
      <c r="E51" s="155">
        <f>'3. INDEP_LIVING'!T51</f>
        <v>69.255762490457542</v>
      </c>
      <c r="F51" s="156">
        <f>'4. CAPACITY'!P51</f>
        <v>57.799416043367899</v>
      </c>
      <c r="G51" s="70"/>
      <c r="H51" s="70"/>
      <c r="I51" s="70"/>
      <c r="J51" s="70"/>
      <c r="K51" s="157">
        <f t="shared" si="5"/>
        <v>34.459044387968746</v>
      </c>
      <c r="L51" s="160">
        <f t="shared" si="6"/>
        <v>17</v>
      </c>
      <c r="M51" s="159">
        <f t="shared" ref="M51:P70" si="8">+C43*G$43</f>
        <v>857.5</v>
      </c>
      <c r="N51" s="159">
        <f t="shared" si="8"/>
        <v>755.59436274509824</v>
      </c>
      <c r="O51" s="159">
        <f t="shared" si="8"/>
        <v>748.74381367772673</v>
      </c>
      <c r="P51" s="159">
        <f t="shared" si="8"/>
        <v>1225.6497256100258</v>
      </c>
      <c r="Q51" s="159">
        <f>SUM(M51:P51)</f>
        <v>3587.4879020328508</v>
      </c>
      <c r="R51" s="159">
        <f>M51/$Q51*100</f>
        <v>23.902519629797148</v>
      </c>
      <c r="S51" s="159">
        <f>N51/$Q51*100</f>
        <v>21.061934796126852</v>
      </c>
      <c r="T51" s="159">
        <f t="shared" ref="T51:U78" si="9">O51/$Q51*100</f>
        <v>20.870978080607628</v>
      </c>
      <c r="U51" s="159">
        <f t="shared" si="9"/>
        <v>34.164567493468375</v>
      </c>
      <c r="W51" s="169">
        <f t="shared" si="7"/>
        <v>-3.6026362646247598</v>
      </c>
    </row>
    <row r="52" spans="1:23">
      <c r="A52" s="143">
        <v>10</v>
      </c>
      <c r="B52" s="144" t="s">
        <v>24</v>
      </c>
      <c r="C52" s="155">
        <f>'1. EMPLOYMENT'!K52</f>
        <v>22.575000000000003</v>
      </c>
      <c r="D52" s="155">
        <f>'2. PARTICIPATION'!K52</f>
        <v>23.36876281580977</v>
      </c>
      <c r="E52" s="155">
        <f>'3. INDEP_LIVING'!T52</f>
        <v>77.736019018407944</v>
      </c>
      <c r="F52" s="156">
        <f>'4. CAPACITY'!P52</f>
        <v>57.357367603475979</v>
      </c>
      <c r="G52" s="161"/>
      <c r="H52" s="161"/>
      <c r="I52" s="161"/>
      <c r="J52" s="161"/>
      <c r="K52" s="157">
        <f t="shared" si="5"/>
        <v>35.325392408069412</v>
      </c>
      <c r="L52" s="160">
        <f t="shared" si="6"/>
        <v>15</v>
      </c>
      <c r="M52" s="159">
        <f t="shared" si="8"/>
        <v>1019.375</v>
      </c>
      <c r="N52" s="159">
        <f t="shared" si="8"/>
        <v>424.3713530109307</v>
      </c>
      <c r="O52" s="159">
        <f t="shared" si="8"/>
        <v>646.81396278763236</v>
      </c>
      <c r="P52" s="159">
        <f t="shared" si="8"/>
        <v>1051.403896126061</v>
      </c>
      <c r="Q52" s="159">
        <f t="shared" ref="Q52:Q78" si="10">SUM(M52:P52)</f>
        <v>3141.9642119246246</v>
      </c>
      <c r="R52" s="159">
        <f t="shared" ref="R52:S78" si="11">M52/$Q52*100</f>
        <v>32.443876863116053</v>
      </c>
      <c r="S52" s="159">
        <f t="shared" si="11"/>
        <v>13.506562277199844</v>
      </c>
      <c r="T52" s="159">
        <f t="shared" si="9"/>
        <v>20.586293132582291</v>
      </c>
      <c r="U52" s="159">
        <f t="shared" si="9"/>
        <v>33.463267727101794</v>
      </c>
      <c r="W52" s="169">
        <f t="shared" si="7"/>
        <v>-2.0214762498603562</v>
      </c>
    </row>
    <row r="53" spans="1:23">
      <c r="A53" s="143">
        <v>11</v>
      </c>
      <c r="B53" s="144" t="s">
        <v>54</v>
      </c>
      <c r="C53" s="155">
        <f>'1. EMPLOYMENT'!K53</f>
        <v>29.2</v>
      </c>
      <c r="D53" s="155">
        <f>'2. PARTICIPATION'!K53</f>
        <v>19.358633847074668</v>
      </c>
      <c r="E53" s="155">
        <f>'3. INDEP_LIVING'!T53</f>
        <v>66.915579563691324</v>
      </c>
      <c r="F53" s="156">
        <f>'4. CAPACITY'!P53</f>
        <v>51.2938262326347</v>
      </c>
      <c r="G53" s="161"/>
      <c r="H53" s="161"/>
      <c r="I53" s="161"/>
      <c r="J53" s="161"/>
      <c r="K53" s="157">
        <f t="shared" si="5"/>
        <v>33.945845049372203</v>
      </c>
      <c r="L53" s="160">
        <f t="shared" si="6"/>
        <v>18</v>
      </c>
      <c r="M53" s="159">
        <f t="shared" si="8"/>
        <v>1165.5</v>
      </c>
      <c r="N53" s="159">
        <f t="shared" si="8"/>
        <v>727.67024517901223</v>
      </c>
      <c r="O53" s="159">
        <f t="shared" si="8"/>
        <v>719.12111958846356</v>
      </c>
      <c r="P53" s="159">
        <f t="shared" si="8"/>
        <v>1101.6662910904231</v>
      </c>
      <c r="Q53" s="159">
        <f t="shared" si="10"/>
        <v>3713.9576558578992</v>
      </c>
      <c r="R53" s="159">
        <f t="shared" si="11"/>
        <v>31.381617885753126</v>
      </c>
      <c r="S53" s="159">
        <f t="shared" si="11"/>
        <v>19.592852493384857</v>
      </c>
      <c r="T53" s="159">
        <f t="shared" si="9"/>
        <v>19.362663396396517</v>
      </c>
      <c r="U53" s="159">
        <f t="shared" si="9"/>
        <v>29.662866224465489</v>
      </c>
      <c r="W53" s="169">
        <f t="shared" si="7"/>
        <v>-5.1541706760094144</v>
      </c>
    </row>
    <row r="54" spans="1:23">
      <c r="A54" s="143">
        <v>12</v>
      </c>
      <c r="B54" s="144" t="s">
        <v>25</v>
      </c>
      <c r="C54" s="155">
        <f>'1. EMPLOYMENT'!K54</f>
        <v>27.95</v>
      </c>
      <c r="D54" s="155">
        <f>'2. PARTICIPATION'!K54</f>
        <v>23.577538758955228</v>
      </c>
      <c r="E54" s="155">
        <f>'3. INDEP_LIVING'!T54</f>
        <v>69.534895289292223</v>
      </c>
      <c r="F54" s="156">
        <f>'4. CAPACITY'!P54</f>
        <v>58.346367548489113</v>
      </c>
      <c r="G54" s="161"/>
      <c r="H54" s="161"/>
      <c r="I54" s="161"/>
      <c r="J54" s="161"/>
      <c r="K54" s="157">
        <f t="shared" si="5"/>
        <v>36.657401604261374</v>
      </c>
      <c r="L54" s="160">
        <f t="shared" si="6"/>
        <v>11</v>
      </c>
      <c r="M54" s="159">
        <f t="shared" ref="M54:P61" si="12">+C45*G$43</f>
        <v>1165.5</v>
      </c>
      <c r="N54" s="159">
        <f t="shared" si="12"/>
        <v>727.67024517901223</v>
      </c>
      <c r="O54" s="159">
        <f t="shared" si="12"/>
        <v>719.12111958846356</v>
      </c>
      <c r="P54" s="159">
        <f t="shared" si="12"/>
        <v>1101.6662910904231</v>
      </c>
      <c r="Q54" s="159">
        <f t="shared" si="10"/>
        <v>3713.9576558578992</v>
      </c>
      <c r="R54" s="159">
        <f t="shared" si="11"/>
        <v>31.381617885753126</v>
      </c>
      <c r="S54" s="159">
        <f t="shared" si="11"/>
        <v>19.592852493384857</v>
      </c>
      <c r="T54" s="159">
        <f t="shared" si="9"/>
        <v>19.362663396396517</v>
      </c>
      <c r="U54" s="159">
        <f t="shared" si="9"/>
        <v>29.662866224465489</v>
      </c>
      <c r="W54" s="169">
        <f t="shared" si="7"/>
        <v>-5.4413364761444321</v>
      </c>
    </row>
    <row r="55" spans="1:23">
      <c r="A55" s="143">
        <v>13</v>
      </c>
      <c r="B55" s="144" t="s">
        <v>0</v>
      </c>
      <c r="C55" s="155">
        <f>'1. EMPLOYMENT'!K55</f>
        <v>47.325000000000003</v>
      </c>
      <c r="D55" s="155">
        <f>'2. PARTICIPATION'!K55</f>
        <v>17.13265484113353</v>
      </c>
      <c r="E55" s="155">
        <f>'3. INDEP_LIVING'!T55</f>
        <v>68.866855122552295</v>
      </c>
      <c r="F55" s="156">
        <f>'4. CAPACITY'!P55</f>
        <v>53.543443799162297</v>
      </c>
      <c r="G55" s="161"/>
      <c r="H55" s="161"/>
      <c r="I55" s="161"/>
      <c r="J55" s="161"/>
      <c r="K55" s="157">
        <f t="shared" si="5"/>
        <v>40.155553466484427</v>
      </c>
      <c r="L55" s="160">
        <f t="shared" si="6"/>
        <v>6</v>
      </c>
      <c r="M55" s="159">
        <f t="shared" si="12"/>
        <v>1346.625</v>
      </c>
      <c r="N55" s="159">
        <f t="shared" si="12"/>
        <v>730.37782748964059</v>
      </c>
      <c r="O55" s="159">
        <f t="shared" si="12"/>
        <v>789.4355055504285</v>
      </c>
      <c r="P55" s="159">
        <f t="shared" si="12"/>
        <v>1336.6933973037126</v>
      </c>
      <c r="Q55" s="159">
        <f t="shared" si="10"/>
        <v>4203.1317303437809</v>
      </c>
      <c r="R55" s="159">
        <f t="shared" si="11"/>
        <v>32.038610407527187</v>
      </c>
      <c r="S55" s="159">
        <f t="shared" si="11"/>
        <v>17.376991118712851</v>
      </c>
      <c r="T55" s="159">
        <f t="shared" si="9"/>
        <v>18.782078607035697</v>
      </c>
      <c r="U55" s="159">
        <f t="shared" si="9"/>
        <v>31.802319866724289</v>
      </c>
      <c r="W55" s="169">
        <f t="shared" si="7"/>
        <v>-8.8180408510424435</v>
      </c>
    </row>
    <row r="56" spans="1:23">
      <c r="A56" s="143">
        <v>14</v>
      </c>
      <c r="B56" s="144" t="s">
        <v>1</v>
      </c>
      <c r="C56" s="155">
        <f>'1. EMPLOYMENT'!K56</f>
        <v>28.475000000000001</v>
      </c>
      <c r="D56" s="155">
        <f>'2. PARTICIPATION'!K56</f>
        <v>9.6881900195571262</v>
      </c>
      <c r="E56" s="155">
        <f>'3. INDEP_LIVING'!T56</f>
        <v>60.656785155314516</v>
      </c>
      <c r="F56" s="156">
        <f>'4. CAPACITY'!P56</f>
        <v>46.577478008733188</v>
      </c>
      <c r="G56" s="161"/>
      <c r="H56" s="161"/>
      <c r="I56" s="161"/>
      <c r="J56" s="161"/>
      <c r="K56" s="157">
        <f t="shared" si="5"/>
        <v>28.738290624123081</v>
      </c>
      <c r="L56" s="160">
        <f t="shared" si="6"/>
        <v>28</v>
      </c>
      <c r="M56" s="159">
        <f t="shared" si="12"/>
        <v>1254.75</v>
      </c>
      <c r="N56" s="159">
        <f t="shared" si="12"/>
        <v>503.54771612494432</v>
      </c>
      <c r="O56" s="159">
        <f t="shared" si="12"/>
        <v>759.88284156715804</v>
      </c>
      <c r="P56" s="159">
        <f t="shared" si="12"/>
        <v>1145.8693663545405</v>
      </c>
      <c r="Q56" s="159">
        <f t="shared" si="10"/>
        <v>3664.0499240466429</v>
      </c>
      <c r="R56" s="159">
        <f t="shared" si="11"/>
        <v>34.244893656204098</v>
      </c>
      <c r="S56" s="159">
        <f t="shared" si="11"/>
        <v>13.742927268000136</v>
      </c>
      <c r="T56" s="159">
        <f t="shared" si="9"/>
        <v>20.738877944324781</v>
      </c>
      <c r="U56" s="159">
        <f t="shared" si="9"/>
        <v>31.273301131470983</v>
      </c>
      <c r="W56" s="169">
        <f t="shared" si="7"/>
        <v>1.8061065996871832</v>
      </c>
    </row>
    <row r="57" spans="1:23" ht="14.65" customHeight="1">
      <c r="A57" s="143">
        <v>15</v>
      </c>
      <c r="B57" s="144" t="s">
        <v>2</v>
      </c>
      <c r="C57" s="155">
        <f>'1. EMPLOYMENT'!K57</f>
        <v>29.646428571428572</v>
      </c>
      <c r="D57" s="155">
        <f>'2. PARTICIPATION'!K57</f>
        <v>15.362318840579713</v>
      </c>
      <c r="E57" s="155">
        <f>'3. INDEP_LIVING'!T57</f>
        <v>69.124741270429908</v>
      </c>
      <c r="F57" s="156">
        <f>'4. CAPACITY'!P57</f>
        <v>46.167730847553543</v>
      </c>
      <c r="G57" s="161"/>
      <c r="H57" s="161"/>
      <c r="I57" s="161"/>
      <c r="J57" s="161"/>
      <c r="K57" s="157">
        <f t="shared" si="5"/>
        <v>31.899081890756602</v>
      </c>
      <c r="L57" s="160">
        <f t="shared" si="6"/>
        <v>22</v>
      </c>
      <c r="M57" s="159">
        <f t="shared" si="12"/>
        <v>1188.25</v>
      </c>
      <c r="N57" s="159">
        <f t="shared" si="12"/>
        <v>410.50908738149172</v>
      </c>
      <c r="O57" s="159">
        <f t="shared" si="12"/>
        <v>713.49999513150135</v>
      </c>
      <c r="P57" s="159">
        <f t="shared" si="12"/>
        <v>892.79669518994649</v>
      </c>
      <c r="Q57" s="159">
        <f t="shared" si="10"/>
        <v>3205.0557777029398</v>
      </c>
      <c r="R57" s="159">
        <f t="shared" si="11"/>
        <v>37.074237779774847</v>
      </c>
      <c r="S57" s="159">
        <f t="shared" si="11"/>
        <v>12.808172957155309</v>
      </c>
      <c r="T57" s="159">
        <f t="shared" si="9"/>
        <v>22.261702903743725</v>
      </c>
      <c r="U57" s="159">
        <f t="shared" si="9"/>
        <v>27.855886359326103</v>
      </c>
      <c r="W57" s="169">
        <f t="shared" si="7"/>
        <v>-1.7629293736868554</v>
      </c>
    </row>
    <row r="58" spans="1:23">
      <c r="A58" s="143">
        <v>16</v>
      </c>
      <c r="B58" s="144" t="s">
        <v>3</v>
      </c>
      <c r="C58" s="155">
        <f>'1. EMPLOYMENT'!K58</f>
        <v>26.122727272727275</v>
      </c>
      <c r="D58" s="155">
        <f>'2. PARTICIPATION'!K58</f>
        <v>26.140056517131757</v>
      </c>
      <c r="E58" s="155">
        <f>'3. INDEP_LIVING'!T58</f>
        <v>76.61540797867265</v>
      </c>
      <c r="F58" s="156">
        <f>'4. CAPACITY'!P58</f>
        <v>65.04175488517761</v>
      </c>
      <c r="G58" s="161"/>
      <c r="H58" s="161"/>
      <c r="I58" s="161"/>
      <c r="J58" s="161"/>
      <c r="K58" s="157">
        <f t="shared" si="5"/>
        <v>38.961866101353451</v>
      </c>
      <c r="L58" s="160">
        <f t="shared" si="6"/>
        <v>7</v>
      </c>
      <c r="M58" s="159">
        <f t="shared" si="12"/>
        <v>1319.5</v>
      </c>
      <c r="N58" s="159">
        <f t="shared" si="12"/>
        <v>769.85110750296712</v>
      </c>
      <c r="O58" s="159">
        <f t="shared" si="12"/>
        <v>760.89436469626332</v>
      </c>
      <c r="P58" s="159">
        <f t="shared" si="12"/>
        <v>1206.609303214366</v>
      </c>
      <c r="Q58" s="159">
        <f t="shared" si="10"/>
        <v>4056.8547754135971</v>
      </c>
      <c r="R58" s="159">
        <f t="shared" si="11"/>
        <v>32.525196810020809</v>
      </c>
      <c r="S58" s="159">
        <f t="shared" si="11"/>
        <v>18.976550804051907</v>
      </c>
      <c r="T58" s="159">
        <f t="shared" si="9"/>
        <v>18.755770339811832</v>
      </c>
      <c r="U58" s="159">
        <f t="shared" si="9"/>
        <v>29.742482046115441</v>
      </c>
      <c r="W58" s="169">
        <f t="shared" si="7"/>
        <v>-7.1953597320400249</v>
      </c>
    </row>
    <row r="59" spans="1:23">
      <c r="A59" s="143">
        <v>17</v>
      </c>
      <c r="B59" s="144" t="s">
        <v>4</v>
      </c>
      <c r="C59" s="155">
        <f>'1. EMPLOYMENT'!K59</f>
        <v>20.375</v>
      </c>
      <c r="D59" s="155">
        <f>'2. PARTICIPATION'!K59</f>
        <v>15.305220369425905</v>
      </c>
      <c r="E59" s="155">
        <f>'3. INDEP_LIVING'!T59</f>
        <v>70.971681446740888</v>
      </c>
      <c r="F59" s="156">
        <f>'4. CAPACITY'!P59</f>
        <v>46.053803108053643</v>
      </c>
      <c r="G59" s="161"/>
      <c r="H59" s="161"/>
      <c r="I59" s="161"/>
      <c r="J59" s="161"/>
      <c r="K59" s="157">
        <f t="shared" si="5"/>
        <v>28.796005895583885</v>
      </c>
      <c r="L59" s="160">
        <f t="shared" si="6"/>
        <v>27</v>
      </c>
      <c r="M59" s="159">
        <f t="shared" si="12"/>
        <v>1158.5</v>
      </c>
      <c r="N59" s="159">
        <f t="shared" si="12"/>
        <v>403.270865434001</v>
      </c>
      <c r="O59" s="159">
        <f t="shared" si="12"/>
        <v>661.23766332082937</v>
      </c>
      <c r="P59" s="159">
        <f t="shared" si="12"/>
        <v>971.00551625109415</v>
      </c>
      <c r="Q59" s="159">
        <f t="shared" si="10"/>
        <v>3194.0140450059243</v>
      </c>
      <c r="R59" s="159">
        <f t="shared" si="11"/>
        <v>36.270973880387281</v>
      </c>
      <c r="S59" s="159">
        <f t="shared" si="11"/>
        <v>12.625832565280815</v>
      </c>
      <c r="T59" s="159">
        <f t="shared" si="9"/>
        <v>20.702403120447233</v>
      </c>
      <c r="U59" s="159">
        <f t="shared" si="9"/>
        <v>30.400790433884676</v>
      </c>
      <c r="W59" s="169">
        <f t="shared" si="7"/>
        <v>-2.2667683585614853</v>
      </c>
    </row>
    <row r="60" spans="1:23">
      <c r="A60" s="143">
        <v>18</v>
      </c>
      <c r="B60" s="144" t="s">
        <v>5</v>
      </c>
      <c r="C60" s="155">
        <f>'1. EMPLOYMENT'!K60</f>
        <v>29.6</v>
      </c>
      <c r="D60" s="155">
        <f>'2. PARTICIPATION'!K60</f>
        <v>17.984807960931661</v>
      </c>
      <c r="E60" s="155">
        <f>'3. INDEP_LIVING'!T60</f>
        <v>69.589463059814165</v>
      </c>
      <c r="F60" s="156">
        <f>'4. CAPACITY'!P60</f>
        <v>56.433743706010482</v>
      </c>
      <c r="G60" s="161"/>
      <c r="H60" s="161"/>
      <c r="I60" s="161"/>
      <c r="J60" s="161"/>
      <c r="K60" s="157">
        <f t="shared" si="5"/>
        <v>34.900377833509594</v>
      </c>
      <c r="L60" s="160">
        <f t="shared" si="6"/>
        <v>16</v>
      </c>
      <c r="M60" s="159">
        <f t="shared" si="12"/>
        <v>1016.75</v>
      </c>
      <c r="N60" s="159">
        <f t="shared" si="12"/>
        <v>580.60849302494125</v>
      </c>
      <c r="O60" s="159">
        <f t="shared" si="12"/>
        <v>692.55762490457539</v>
      </c>
      <c r="P60" s="159">
        <f t="shared" si="12"/>
        <v>1155.988320867358</v>
      </c>
      <c r="Q60" s="159">
        <f t="shared" si="10"/>
        <v>3445.9044387968743</v>
      </c>
      <c r="R60" s="159">
        <f t="shared" si="11"/>
        <v>29.506041681033814</v>
      </c>
      <c r="S60" s="159">
        <f t="shared" si="11"/>
        <v>16.849233730569114</v>
      </c>
      <c r="T60" s="159">
        <f t="shared" si="9"/>
        <v>20.09799276808673</v>
      </c>
      <c r="U60" s="159">
        <f t="shared" si="9"/>
        <v>33.546731820310356</v>
      </c>
      <c r="W60" s="169">
        <f t="shared" si="7"/>
        <v>-8.0969486537731505</v>
      </c>
    </row>
    <row r="61" spans="1:23">
      <c r="A61" s="143">
        <v>19</v>
      </c>
      <c r="B61" s="144" t="s">
        <v>6</v>
      </c>
      <c r="C61" s="155">
        <f>'1. EMPLOYMENT'!K61</f>
        <v>38.75</v>
      </c>
      <c r="D61" s="155">
        <f>'2. PARTICIPATION'!K61</f>
        <v>23.362487231869252</v>
      </c>
      <c r="E61" s="155">
        <f>'3. INDEP_LIVING'!T61</f>
        <v>79.616148712151031</v>
      </c>
      <c r="F61" s="156">
        <f>'4. CAPACITY'!P61</f>
        <v>62.474421335832254</v>
      </c>
      <c r="G61" s="161"/>
      <c r="H61" s="161"/>
      <c r="I61" s="161"/>
      <c r="J61" s="161"/>
      <c r="K61" s="157">
        <f t="shared" si="5"/>
        <v>42.195869669535789</v>
      </c>
      <c r="L61" s="160">
        <f t="shared" si="6"/>
        <v>2</v>
      </c>
      <c r="M61" s="159">
        <f t="shared" si="12"/>
        <v>790.12500000000011</v>
      </c>
      <c r="N61" s="159">
        <f t="shared" si="12"/>
        <v>817.90669855334193</v>
      </c>
      <c r="O61" s="159">
        <f t="shared" si="12"/>
        <v>777.36019018407944</v>
      </c>
      <c r="P61" s="159">
        <f t="shared" si="12"/>
        <v>1147.1473520695195</v>
      </c>
      <c r="Q61" s="159">
        <f t="shared" si="10"/>
        <v>3532.5392408069411</v>
      </c>
      <c r="R61" s="159">
        <f t="shared" si="11"/>
        <v>22.367055144715426</v>
      </c>
      <c r="S61" s="159">
        <f t="shared" si="11"/>
        <v>23.153506381616491</v>
      </c>
      <c r="T61" s="159">
        <f t="shared" si="9"/>
        <v>22.005705731566234</v>
      </c>
      <c r="U61" s="159">
        <f t="shared" si="9"/>
        <v>32.473732742101838</v>
      </c>
      <c r="W61" s="169">
        <f t="shared" si="7"/>
        <v>-6.3254777275905951</v>
      </c>
    </row>
    <row r="62" spans="1:23">
      <c r="A62" s="143">
        <v>20</v>
      </c>
      <c r="B62" s="144" t="s">
        <v>7</v>
      </c>
      <c r="C62" s="155">
        <f>'1. EMPLOYMENT'!K62</f>
        <v>29.15</v>
      </c>
      <c r="D62" s="155">
        <f>'2. PARTICIPATION'!K62</f>
        <v>19.33154039917854</v>
      </c>
      <c r="E62" s="155">
        <f>'3. INDEP_LIVING'!T62</f>
        <v>74.740512917004736</v>
      </c>
      <c r="F62" s="156">
        <f>'4. CAPACITY'!P62</f>
        <v>58.614621637184776</v>
      </c>
      <c r="G62" s="161"/>
      <c r="H62" s="161"/>
      <c r="I62" s="161"/>
      <c r="J62" s="161"/>
      <c r="K62" s="157">
        <f t="shared" si="5"/>
        <v>36.165514758849923</v>
      </c>
      <c r="L62" s="160">
        <f t="shared" si="6"/>
        <v>13</v>
      </c>
      <c r="M62" s="159">
        <f t="shared" si="8"/>
        <v>978.25</v>
      </c>
      <c r="N62" s="159">
        <f t="shared" si="8"/>
        <v>825.21385656343296</v>
      </c>
      <c r="O62" s="159">
        <f t="shared" si="8"/>
        <v>695.34895289292217</v>
      </c>
      <c r="P62" s="159">
        <f t="shared" si="8"/>
        <v>1166.9273509697823</v>
      </c>
      <c r="Q62" s="159">
        <f t="shared" si="10"/>
        <v>3665.7401604261377</v>
      </c>
      <c r="R62" s="159">
        <f t="shared" si="11"/>
        <v>26.686288639898571</v>
      </c>
      <c r="S62" s="159">
        <f t="shared" si="11"/>
        <v>22.51152074203489</v>
      </c>
      <c r="T62" s="159">
        <f t="shared" si="9"/>
        <v>18.968855468798115</v>
      </c>
      <c r="U62" s="159">
        <f t="shared" si="9"/>
        <v>31.833335149268422</v>
      </c>
      <c r="W62" s="169">
        <f t="shared" si="7"/>
        <v>-5.0663607402794604</v>
      </c>
    </row>
    <row r="63" spans="1:23">
      <c r="A63" s="143">
        <v>21</v>
      </c>
      <c r="B63" s="144" t="s">
        <v>8</v>
      </c>
      <c r="C63" s="155">
        <f>'1. EMPLOYMENT'!K63</f>
        <v>26.75</v>
      </c>
      <c r="D63" s="155">
        <f>'2. PARTICIPATION'!K63</f>
        <v>10.690229627193423</v>
      </c>
      <c r="E63" s="155">
        <f>'3. INDEP_LIVING'!T63</f>
        <v>66.436450844019816</v>
      </c>
      <c r="F63" s="156">
        <f>'4. CAPACITY'!P63</f>
        <v>46.772273198149982</v>
      </c>
      <c r="G63" s="161"/>
      <c r="H63" s="161"/>
      <c r="I63" s="161"/>
      <c r="J63" s="161"/>
      <c r="K63" s="157">
        <f t="shared" si="5"/>
        <v>29.102180093549677</v>
      </c>
      <c r="L63" s="160">
        <f t="shared" si="6"/>
        <v>26</v>
      </c>
      <c r="M63" s="159">
        <f t="shared" si="8"/>
        <v>1656.375</v>
      </c>
      <c r="N63" s="159">
        <f t="shared" si="8"/>
        <v>599.64291943967351</v>
      </c>
      <c r="O63" s="159">
        <f t="shared" si="8"/>
        <v>688.66855122552295</v>
      </c>
      <c r="P63" s="159">
        <f t="shared" si="8"/>
        <v>1070.868875983246</v>
      </c>
      <c r="Q63" s="159">
        <f t="shared" si="10"/>
        <v>4015.5553466484425</v>
      </c>
      <c r="R63" s="159">
        <f t="shared" si="11"/>
        <v>41.248964514521823</v>
      </c>
      <c r="S63" s="159">
        <f t="shared" si="11"/>
        <v>14.933000984288803</v>
      </c>
      <c r="T63" s="159">
        <f t="shared" si="9"/>
        <v>17.150020153509171</v>
      </c>
      <c r="U63" s="159">
        <f t="shared" si="9"/>
        <v>26.668014347680195</v>
      </c>
      <c r="W63" s="169">
        <f t="shared" si="7"/>
        <v>-3.5448846568770378</v>
      </c>
    </row>
    <row r="64" spans="1:23">
      <c r="A64" s="143">
        <v>22</v>
      </c>
      <c r="B64" s="144" t="s">
        <v>9</v>
      </c>
      <c r="C64" s="155">
        <f>'1. EMPLOYMENT'!K64</f>
        <v>40.875</v>
      </c>
      <c r="D64" s="155">
        <f>'2. PARTICIPATION'!K64</f>
        <v>14.033280915100338</v>
      </c>
      <c r="E64" s="155">
        <f>'3. INDEP_LIVING'!T64</f>
        <v>68.001471248367693</v>
      </c>
      <c r="F64" s="156">
        <f>'4. CAPACITY'!P64</f>
        <v>53.440534430264705</v>
      </c>
      <c r="G64" s="70"/>
      <c r="H64" s="70"/>
      <c r="I64" s="70"/>
      <c r="J64" s="70"/>
      <c r="K64" s="157">
        <f t="shared" si="5"/>
        <v>36.706152331174827</v>
      </c>
      <c r="L64" s="160">
        <f t="shared" si="6"/>
        <v>10</v>
      </c>
      <c r="M64" s="159">
        <f t="shared" si="8"/>
        <v>996.625</v>
      </c>
      <c r="N64" s="159">
        <f t="shared" si="8"/>
        <v>339.08665068449943</v>
      </c>
      <c r="O64" s="159">
        <f t="shared" si="8"/>
        <v>606.56785155314515</v>
      </c>
      <c r="P64" s="159">
        <f t="shared" si="8"/>
        <v>931.54956017466372</v>
      </c>
      <c r="Q64" s="159">
        <f t="shared" si="10"/>
        <v>2873.8290624123083</v>
      </c>
      <c r="R64" s="159">
        <f t="shared" si="11"/>
        <v>34.679341685111481</v>
      </c>
      <c r="S64" s="159">
        <f t="shared" si="11"/>
        <v>11.79912386298537</v>
      </c>
      <c r="T64" s="159">
        <f t="shared" si="9"/>
        <v>21.106608583183743</v>
      </c>
      <c r="U64" s="159">
        <f t="shared" si="9"/>
        <v>32.414925868719408</v>
      </c>
      <c r="W64" s="169">
        <f t="shared" si="7"/>
        <v>-4.3682979250853009</v>
      </c>
    </row>
    <row r="65" spans="1:23">
      <c r="A65" s="143">
        <v>23</v>
      </c>
      <c r="B65" s="144" t="s">
        <v>10</v>
      </c>
      <c r="C65" s="155">
        <f>'1. EMPLOYMENT'!K65</f>
        <v>36.774999999999999</v>
      </c>
      <c r="D65" s="155">
        <f>'2. PARTICIPATION'!K65</f>
        <v>11.687676998112021</v>
      </c>
      <c r="E65" s="155">
        <f>'3. INDEP_LIVING'!T65</f>
        <v>63.151270843965733</v>
      </c>
      <c r="F65" s="156">
        <f>'4. CAPACITY'!P65</f>
        <v>42.534254162555968</v>
      </c>
      <c r="G65" s="70"/>
      <c r="H65" s="70"/>
      <c r="I65" s="70"/>
      <c r="J65" s="70"/>
      <c r="K65" s="157">
        <f t="shared" si="5"/>
        <v>31.783914866246977</v>
      </c>
      <c r="L65" s="160">
        <f t="shared" si="6"/>
        <v>23</v>
      </c>
      <c r="M65" s="159">
        <f t="shared" si="8"/>
        <v>1037.625</v>
      </c>
      <c r="N65" s="159">
        <f t="shared" si="8"/>
        <v>537.68115942028999</v>
      </c>
      <c r="O65" s="159">
        <f t="shared" si="8"/>
        <v>691.24741270429911</v>
      </c>
      <c r="P65" s="159">
        <f t="shared" si="8"/>
        <v>923.35461695107085</v>
      </c>
      <c r="Q65" s="159">
        <f t="shared" si="10"/>
        <v>3189.9081890756602</v>
      </c>
      <c r="R65" s="159">
        <f t="shared" si="11"/>
        <v>32.528365661228406</v>
      </c>
      <c r="S65" s="159">
        <f t="shared" si="11"/>
        <v>16.855693880521805</v>
      </c>
      <c r="T65" s="159">
        <f t="shared" si="9"/>
        <v>21.669821566388151</v>
      </c>
      <c r="U65" s="159">
        <f t="shared" si="9"/>
        <v>28.946118891861627</v>
      </c>
      <c r="W65" s="169">
        <f t="shared" si="7"/>
        <v>-4.0638047155124042</v>
      </c>
    </row>
    <row r="66" spans="1:23">
      <c r="A66" s="143">
        <v>24</v>
      </c>
      <c r="B66" s="144" t="s">
        <v>11</v>
      </c>
      <c r="C66" s="155">
        <f>'1. EMPLOYMENT'!K66</f>
        <v>28.05</v>
      </c>
      <c r="D66" s="155">
        <f>'2. PARTICIPATION'!K66</f>
        <v>16.790979042219295</v>
      </c>
      <c r="E66" s="155">
        <f>'3. INDEP_LIVING'!T66</f>
        <v>75.905362389969909</v>
      </c>
      <c r="F66" s="156">
        <f>'4. CAPACITY'!P66</f>
        <v>49.082198014664556</v>
      </c>
      <c r="G66" s="70"/>
      <c r="H66" s="70"/>
      <c r="I66" s="70"/>
      <c r="J66" s="70"/>
      <c r="K66" s="157">
        <f t="shared" si="5"/>
        <v>33.101318506706654</v>
      </c>
      <c r="L66" s="160">
        <f t="shared" si="6"/>
        <v>19</v>
      </c>
      <c r="M66" s="159">
        <f t="shared" si="8"/>
        <v>914.29545454545462</v>
      </c>
      <c r="N66" s="159">
        <f t="shared" si="8"/>
        <v>914.90197809961148</v>
      </c>
      <c r="O66" s="159">
        <f t="shared" si="8"/>
        <v>766.15407978672647</v>
      </c>
      <c r="P66" s="159">
        <f t="shared" si="8"/>
        <v>1300.8350977035523</v>
      </c>
      <c r="Q66" s="159">
        <f t="shared" si="10"/>
        <v>3896.1866101353453</v>
      </c>
      <c r="R66" s="159">
        <f t="shared" si="11"/>
        <v>23.466418476133871</v>
      </c>
      <c r="S66" s="159">
        <f t="shared" si="11"/>
        <v>23.481985583535224</v>
      </c>
      <c r="T66" s="159">
        <f t="shared" si="9"/>
        <v>19.66420391142692</v>
      </c>
      <c r="U66" s="159">
        <f t="shared" si="9"/>
        <v>33.387392028903975</v>
      </c>
      <c r="W66" s="169">
        <f t="shared" si="7"/>
        <v>-4.9537217920969603</v>
      </c>
    </row>
    <row r="67" spans="1:23">
      <c r="A67" s="143">
        <v>25</v>
      </c>
      <c r="B67" s="144" t="s">
        <v>12</v>
      </c>
      <c r="C67" s="155">
        <f>'1. EMPLOYMENT'!K67</f>
        <v>26.875</v>
      </c>
      <c r="D67" s="155">
        <f>'2. PARTICIPATION'!K67</f>
        <v>12.819385874987729</v>
      </c>
      <c r="E67" s="155">
        <f>'3. INDEP_LIVING'!T67</f>
        <v>67.670971606811577</v>
      </c>
      <c r="F67" s="156">
        <f>'4. CAPACITY'!P67</f>
        <v>47.244847761274748</v>
      </c>
      <c r="G67" s="70"/>
      <c r="H67" s="70"/>
      <c r="I67" s="70"/>
      <c r="J67" s="70"/>
      <c r="K67" s="157">
        <f t="shared" si="5"/>
        <v>30.109101769181812</v>
      </c>
      <c r="L67" s="160">
        <f t="shared" si="6"/>
        <v>25</v>
      </c>
      <c r="M67" s="159">
        <f t="shared" si="8"/>
        <v>713.125</v>
      </c>
      <c r="N67" s="159">
        <f t="shared" si="8"/>
        <v>535.68271292990664</v>
      </c>
      <c r="O67" s="159">
        <f t="shared" si="8"/>
        <v>709.71681446740888</v>
      </c>
      <c r="P67" s="159">
        <f t="shared" si="8"/>
        <v>921.07606216107285</v>
      </c>
      <c r="Q67" s="159">
        <f t="shared" si="10"/>
        <v>2879.6005895583885</v>
      </c>
      <c r="R67" s="159">
        <f t="shared" si="11"/>
        <v>24.764719197024608</v>
      </c>
      <c r="S67" s="159">
        <f t="shared" si="11"/>
        <v>18.602674095578589</v>
      </c>
      <c r="T67" s="159">
        <f t="shared" si="9"/>
        <v>24.646363007456184</v>
      </c>
      <c r="U67" s="159">
        <f t="shared" si="9"/>
        <v>31.986243699940616</v>
      </c>
      <c r="W67" s="169">
        <f t="shared" si="7"/>
        <v>-4.2091156359346442</v>
      </c>
    </row>
    <row r="68" spans="1:23">
      <c r="A68" s="143">
        <v>26</v>
      </c>
      <c r="B68" s="144" t="s">
        <v>13</v>
      </c>
      <c r="C68" s="155">
        <f>'1. EMPLOYMENT'!K68</f>
        <v>33.25</v>
      </c>
      <c r="D68" s="155">
        <f>'2. PARTICIPATION'!K68</f>
        <v>18.469988995577452</v>
      </c>
      <c r="E68" s="155">
        <f>'3. INDEP_LIVING'!T68</f>
        <v>80.156077078178726</v>
      </c>
      <c r="F68" s="156">
        <f>'4. CAPACITY'!P68</f>
        <v>58.908793020306454</v>
      </c>
      <c r="G68" s="70"/>
      <c r="H68" s="70"/>
      <c r="I68" s="70"/>
      <c r="J68" s="70"/>
      <c r="K68" s="157">
        <f t="shared" si="5"/>
        <v>37.899362460331268</v>
      </c>
      <c r="L68" s="160">
        <f t="shared" si="6"/>
        <v>8</v>
      </c>
      <c r="M68" s="159">
        <f t="shared" si="8"/>
        <v>1036</v>
      </c>
      <c r="N68" s="159">
        <f t="shared" si="8"/>
        <v>629.46827863260819</v>
      </c>
      <c r="O68" s="159">
        <f t="shared" si="8"/>
        <v>695.8946305981417</v>
      </c>
      <c r="P68" s="159">
        <f t="shared" si="8"/>
        <v>1128.6748741202096</v>
      </c>
      <c r="Q68" s="159">
        <f t="shared" si="10"/>
        <v>3490.0377833509597</v>
      </c>
      <c r="R68" s="159">
        <f t="shared" si="11"/>
        <v>29.684492384070545</v>
      </c>
      <c r="S68" s="159">
        <f t="shared" si="11"/>
        <v>18.036145099501592</v>
      </c>
      <c r="T68" s="159">
        <f t="shared" si="9"/>
        <v>19.939458361106293</v>
      </c>
      <c r="U68" s="159">
        <f t="shared" si="9"/>
        <v>32.339904155321562</v>
      </c>
      <c r="W68" s="169">
        <f t="shared" si="7"/>
        <v>0.89247869992925644</v>
      </c>
    </row>
    <row r="69" spans="1:23">
      <c r="A69" s="143">
        <v>27</v>
      </c>
      <c r="B69" s="144" t="s">
        <v>14</v>
      </c>
      <c r="C69" s="155">
        <f>'1. EMPLOYMENT'!K69</f>
        <v>45.774999999999999</v>
      </c>
      <c r="D69" s="155">
        <f>'2. PARTICIPATION'!K69</f>
        <v>22.194266958298886</v>
      </c>
      <c r="E69" s="155">
        <f>'3. INDEP_LIVING'!T69</f>
        <v>79.69739220117728</v>
      </c>
      <c r="F69" s="156">
        <f>'4. CAPACITY'!P69</f>
        <v>67.3300890172832</v>
      </c>
      <c r="G69" s="70"/>
      <c r="H69" s="70"/>
      <c r="I69" s="70"/>
      <c r="J69" s="70"/>
      <c r="K69" s="157">
        <f t="shared" si="5"/>
        <v>45.225000458978975</v>
      </c>
      <c r="L69" s="160">
        <f t="shared" si="6"/>
        <v>1</v>
      </c>
      <c r="M69" s="159">
        <f t="shared" si="8"/>
        <v>1356.25</v>
      </c>
      <c r="N69" s="159">
        <f t="shared" si="8"/>
        <v>817.68705311542385</v>
      </c>
      <c r="O69" s="159">
        <f t="shared" si="8"/>
        <v>796.16148712151028</v>
      </c>
      <c r="P69" s="159">
        <f t="shared" si="8"/>
        <v>1249.4884267166451</v>
      </c>
      <c r="Q69" s="159">
        <f t="shared" si="10"/>
        <v>4219.5869669535787</v>
      </c>
      <c r="R69" s="159">
        <f t="shared" si="11"/>
        <v>32.14177147246177</v>
      </c>
      <c r="S69" s="159">
        <f t="shared" si="11"/>
        <v>19.378367113162511</v>
      </c>
      <c r="T69" s="159">
        <f t="shared" si="9"/>
        <v>18.868232681463518</v>
      </c>
      <c r="U69" s="159">
        <f t="shared" si="9"/>
        <v>29.611628732912219</v>
      </c>
      <c r="W69" s="169">
        <f t="shared" si="7"/>
        <v>-3.1517703295475812</v>
      </c>
    </row>
    <row r="70" spans="1:23" ht="15.75" thickBot="1">
      <c r="A70" s="162">
        <v>28</v>
      </c>
      <c r="B70" s="163" t="s">
        <v>15</v>
      </c>
      <c r="C70" s="191">
        <f>'1. EMPLOYMENT'!K70</f>
        <v>40.950000000000003</v>
      </c>
      <c r="D70" s="191">
        <f>'2. PARTICIPATION'!K70</f>
        <v>20.609974861218653</v>
      </c>
      <c r="E70" s="191">
        <f>'3. INDEP_LIVING'!T70</f>
        <v>75.801889677952062</v>
      </c>
      <c r="F70" s="192">
        <f>'4. CAPACITY'!P70</f>
        <v>63.051525061559261</v>
      </c>
      <c r="G70" s="70"/>
      <c r="H70" s="70"/>
      <c r="I70" s="70"/>
      <c r="J70" s="70"/>
      <c r="K70" s="190">
        <f t="shared" si="5"/>
        <v>41.736485181533588</v>
      </c>
      <c r="L70" s="164">
        <f t="shared" si="6"/>
        <v>4</v>
      </c>
      <c r="M70" s="159">
        <f t="shared" si="8"/>
        <v>1020.25</v>
      </c>
      <c r="N70" s="159">
        <f t="shared" si="8"/>
        <v>676.60391397124886</v>
      </c>
      <c r="O70" s="159">
        <f t="shared" si="8"/>
        <v>747.4051291700473</v>
      </c>
      <c r="P70" s="159">
        <f t="shared" si="8"/>
        <v>1172.2924327436956</v>
      </c>
      <c r="Q70" s="159">
        <f t="shared" si="10"/>
        <v>3616.5514758849922</v>
      </c>
      <c r="R70" s="159">
        <f t="shared" si="11"/>
        <v>28.21057592579513</v>
      </c>
      <c r="S70" s="159">
        <f t="shared" si="11"/>
        <v>18.708538188459762</v>
      </c>
      <c r="T70" s="159">
        <f t="shared" si="9"/>
        <v>20.666237827768029</v>
      </c>
      <c r="U70" s="159">
        <f t="shared" si="9"/>
        <v>32.414648057977068</v>
      </c>
      <c r="W70" s="170">
        <f t="shared" si="7"/>
        <v>-3.7115124694189348</v>
      </c>
    </row>
    <row r="71" spans="1:23">
      <c r="M71" s="61">
        <f t="shared" ref="M71:P77" si="13">+C64*G$43</f>
        <v>1430.625</v>
      </c>
      <c r="N71" s="61">
        <f t="shared" si="13"/>
        <v>491.16483202851185</v>
      </c>
      <c r="O71" s="61">
        <f t="shared" si="13"/>
        <v>680.01471248367693</v>
      </c>
      <c r="P71" s="61">
        <f t="shared" si="13"/>
        <v>1068.8106886052942</v>
      </c>
      <c r="Q71" s="61">
        <f t="shared" si="10"/>
        <v>3670.6152331174831</v>
      </c>
      <c r="R71" s="61">
        <f t="shared" si="11"/>
        <v>38.975073908385617</v>
      </c>
      <c r="S71" s="61">
        <f t="shared" si="11"/>
        <v>13.38099476068925</v>
      </c>
      <c r="T71" s="61">
        <f t="shared" si="9"/>
        <v>18.525905585209891</v>
      </c>
      <c r="U71" s="61">
        <f t="shared" si="9"/>
        <v>29.118025745715244</v>
      </c>
      <c r="W71" s="61"/>
    </row>
    <row r="72" spans="1:23">
      <c r="B72" s="144" t="s">
        <v>68</v>
      </c>
      <c r="C72" s="165">
        <f>AVERAGE(C43:C70)</f>
        <v>32.268541280148419</v>
      </c>
      <c r="D72" s="165">
        <f>AVERAGE(D43:D70)</f>
        <v>17.482225386219849</v>
      </c>
      <c r="E72" s="165">
        <f>AVERAGE(E43:E70)</f>
        <v>71.800273733820433</v>
      </c>
      <c r="F72" s="165">
        <f>AVERAGE(F43:F70)</f>
        <v>54.80904282066939</v>
      </c>
      <c r="K72" s="165">
        <f>AVERAGE(K43:K70)</f>
        <v>35.554604270744825</v>
      </c>
      <c r="M72" s="61">
        <f t="shared" si="13"/>
        <v>1287.125</v>
      </c>
      <c r="N72" s="61">
        <f t="shared" si="13"/>
        <v>409.06869493392077</v>
      </c>
      <c r="O72" s="61">
        <f t="shared" si="13"/>
        <v>631.51270843965733</v>
      </c>
      <c r="P72" s="61">
        <f t="shared" si="13"/>
        <v>850.68508325111929</v>
      </c>
      <c r="Q72" s="61">
        <f t="shared" si="10"/>
        <v>3178.3914866246978</v>
      </c>
      <c r="R72" s="61">
        <f t="shared" si="11"/>
        <v>40.496112748114179</v>
      </c>
      <c r="S72" s="61">
        <f t="shared" si="11"/>
        <v>12.870305519485658</v>
      </c>
      <c r="T72" s="61">
        <f t="shared" si="9"/>
        <v>19.868940345995391</v>
      </c>
      <c r="U72" s="61">
        <f t="shared" si="9"/>
        <v>26.764641386404758</v>
      </c>
      <c r="W72" s="165">
        <f>K112-K72</f>
        <v>-3.973770892311741</v>
      </c>
    </row>
    <row r="73" spans="1:23">
      <c r="M73" s="159">
        <f t="shared" si="13"/>
        <v>981.75</v>
      </c>
      <c r="N73" s="159">
        <f t="shared" si="13"/>
        <v>587.68426647767535</v>
      </c>
      <c r="O73" s="159">
        <f t="shared" si="13"/>
        <v>759.05362389969912</v>
      </c>
      <c r="P73" s="159">
        <f t="shared" si="13"/>
        <v>981.64396029329112</v>
      </c>
      <c r="Q73" s="159">
        <f t="shared" si="10"/>
        <v>3310.1318506706657</v>
      </c>
      <c r="R73" s="159">
        <f t="shared" si="11"/>
        <v>29.658939410558155</v>
      </c>
      <c r="S73" s="159">
        <f t="shared" si="11"/>
        <v>17.754104458364843</v>
      </c>
      <c r="T73" s="159">
        <f t="shared" si="9"/>
        <v>22.931220209427831</v>
      </c>
      <c r="U73" s="159">
        <f t="shared" si="9"/>
        <v>29.655735921649175</v>
      </c>
      <c r="W73" s="171"/>
    </row>
    <row r="74" spans="1:23">
      <c r="M74" s="159">
        <f t="shared" si="13"/>
        <v>940.625</v>
      </c>
      <c r="N74" s="159">
        <f t="shared" si="13"/>
        <v>448.67850562457051</v>
      </c>
      <c r="O74" s="159">
        <f t="shared" si="13"/>
        <v>676.70971606811577</v>
      </c>
      <c r="P74" s="159">
        <f t="shared" si="13"/>
        <v>944.89695522549493</v>
      </c>
      <c r="Q74" s="159">
        <f t="shared" si="10"/>
        <v>3010.9101769181812</v>
      </c>
      <c r="R74" s="159">
        <f t="shared" si="11"/>
        <v>31.240553345326873</v>
      </c>
      <c r="S74" s="159">
        <f t="shared" si="11"/>
        <v>14.901756587232889</v>
      </c>
      <c r="T74" s="159">
        <f t="shared" si="9"/>
        <v>22.475254202394122</v>
      </c>
      <c r="U74" s="159">
        <f t="shared" si="9"/>
        <v>31.382435865046119</v>
      </c>
      <c r="W74" s="61"/>
    </row>
    <row r="75" spans="1:23">
      <c r="M75" s="159">
        <f t="shared" si="13"/>
        <v>1163.75</v>
      </c>
      <c r="N75" s="159">
        <f t="shared" si="13"/>
        <v>646.44961484521082</v>
      </c>
      <c r="O75" s="159">
        <f t="shared" si="13"/>
        <v>801.56077078178726</v>
      </c>
      <c r="P75" s="159">
        <f t="shared" si="13"/>
        <v>1178.175860406129</v>
      </c>
      <c r="Q75" s="159">
        <f t="shared" si="10"/>
        <v>3789.9362460331267</v>
      </c>
      <c r="R75" s="159">
        <f t="shared" si="11"/>
        <v>30.706321279627879</v>
      </c>
      <c r="S75" s="159">
        <f t="shared" si="11"/>
        <v>17.057004996372712</v>
      </c>
      <c r="T75" s="159">
        <f t="shared" si="9"/>
        <v>21.149716479288266</v>
      </c>
      <c r="U75" s="159">
        <f t="shared" si="9"/>
        <v>31.086957244711154</v>
      </c>
      <c r="W75" s="61"/>
    </row>
    <row r="76" spans="1:23">
      <c r="M76" s="159">
        <f t="shared" si="13"/>
        <v>1602.125</v>
      </c>
      <c r="N76" s="159">
        <f t="shared" si="13"/>
        <v>776.799343540461</v>
      </c>
      <c r="O76" s="159">
        <f t="shared" si="13"/>
        <v>796.97392201177286</v>
      </c>
      <c r="P76" s="159">
        <f t="shared" si="13"/>
        <v>1346.6017803456639</v>
      </c>
      <c r="Q76" s="159">
        <f t="shared" si="10"/>
        <v>4522.5000458978975</v>
      </c>
      <c r="R76" s="159">
        <f t="shared" si="11"/>
        <v>35.425649170599712</v>
      </c>
      <c r="S76" s="159">
        <f t="shared" si="11"/>
        <v>17.176325829892505</v>
      </c>
      <c r="T76" s="159">
        <f t="shared" si="9"/>
        <v>17.622419323901667</v>
      </c>
      <c r="U76" s="159">
        <f t="shared" si="9"/>
        <v>29.775605675606119</v>
      </c>
      <c r="W76" s="61"/>
    </row>
    <row r="77" spans="1:23">
      <c r="M77" s="159">
        <f t="shared" si="13"/>
        <v>1433.25</v>
      </c>
      <c r="N77" s="159">
        <f t="shared" si="13"/>
        <v>721.34912014265285</v>
      </c>
      <c r="O77" s="159">
        <f t="shared" si="13"/>
        <v>758.01889677952067</v>
      </c>
      <c r="P77" s="159">
        <f t="shared" si="13"/>
        <v>1261.0305012311851</v>
      </c>
      <c r="Q77" s="159">
        <f t="shared" si="10"/>
        <v>4173.648518153359</v>
      </c>
      <c r="R77" s="159">
        <f t="shared" si="11"/>
        <v>34.34045760600236</v>
      </c>
      <c r="S77" s="159">
        <f t="shared" si="11"/>
        <v>17.283418021549537</v>
      </c>
      <c r="T77" s="159">
        <f t="shared" si="9"/>
        <v>18.16202043565729</v>
      </c>
      <c r="U77" s="159">
        <f t="shared" si="9"/>
        <v>30.214103936790803</v>
      </c>
      <c r="W77" s="61"/>
    </row>
    <row r="78" spans="1:23">
      <c r="M78" s="159" t="e">
        <f>+#REF!*G$43</f>
        <v>#REF!</v>
      </c>
      <c r="N78" s="159" t="e">
        <f>+#REF!*H$43</f>
        <v>#REF!</v>
      </c>
      <c r="O78" s="159" t="e">
        <f>+#REF!*I$43</f>
        <v>#REF!</v>
      </c>
      <c r="P78" s="159" t="e">
        <f>+#REF!*J$43</f>
        <v>#REF!</v>
      </c>
      <c r="Q78" s="159" t="e">
        <f t="shared" si="10"/>
        <v>#REF!</v>
      </c>
      <c r="R78" s="159" t="e">
        <f t="shared" si="11"/>
        <v>#REF!</v>
      </c>
      <c r="S78" s="159" t="e">
        <f t="shared" si="11"/>
        <v>#REF!</v>
      </c>
      <c r="T78" s="159" t="e">
        <f t="shared" si="9"/>
        <v>#REF!</v>
      </c>
      <c r="U78" s="159" t="e">
        <f t="shared" si="9"/>
        <v>#REF!</v>
      </c>
      <c r="W78" s="61"/>
    </row>
    <row r="79" spans="1:23">
      <c r="W79" s="61"/>
    </row>
    <row r="80" spans="1:23" ht="15.75" thickBot="1">
      <c r="W80" s="61"/>
    </row>
    <row r="81" spans="1:23" ht="49.9" customHeight="1" thickBot="1">
      <c r="A81" s="207" t="s">
        <v>117</v>
      </c>
      <c r="B81" s="213"/>
      <c r="C81" s="214" t="s">
        <v>105</v>
      </c>
      <c r="D81" s="214"/>
      <c r="E81" s="214"/>
      <c r="F81" s="215"/>
      <c r="G81" s="216" t="s">
        <v>56</v>
      </c>
      <c r="H81" s="216"/>
      <c r="I81" s="216"/>
      <c r="J81" s="216"/>
      <c r="K81" s="207" t="s">
        <v>79</v>
      </c>
      <c r="L81" s="208"/>
      <c r="M81" s="211"/>
      <c r="N81" s="211"/>
      <c r="O81" s="211"/>
      <c r="P81" s="212"/>
      <c r="R81" s="210"/>
      <c r="S81" s="211"/>
      <c r="T81" s="211"/>
      <c r="U81" s="212"/>
    </row>
    <row r="82" spans="1:23" ht="15.75" thickBot="1">
      <c r="A82" s="150" t="s">
        <v>47</v>
      </c>
      <c r="B82" s="179" t="s">
        <v>26</v>
      </c>
      <c r="C82" s="179" t="s">
        <v>109</v>
      </c>
      <c r="D82" s="179" t="s">
        <v>110</v>
      </c>
      <c r="E82" s="179" t="s">
        <v>111</v>
      </c>
      <c r="F82" s="180" t="s">
        <v>112</v>
      </c>
      <c r="G82" s="118" t="s">
        <v>109</v>
      </c>
      <c r="H82" s="118" t="s">
        <v>110</v>
      </c>
      <c r="I82" s="118" t="s">
        <v>111</v>
      </c>
      <c r="J82" s="118" t="s">
        <v>112</v>
      </c>
      <c r="K82" s="151" t="s">
        <v>62</v>
      </c>
      <c r="L82" s="152" t="s">
        <v>57</v>
      </c>
      <c r="M82" s="153"/>
      <c r="N82" s="153"/>
      <c r="O82" s="153"/>
      <c r="P82" s="153"/>
      <c r="Q82" s="154"/>
      <c r="R82" s="153"/>
      <c r="S82" s="153"/>
      <c r="T82" s="153"/>
      <c r="U82" s="153"/>
      <c r="W82" s="142"/>
    </row>
    <row r="83" spans="1:23">
      <c r="A83" s="138">
        <v>1</v>
      </c>
      <c r="B83" s="139" t="s">
        <v>27</v>
      </c>
      <c r="C83" s="155">
        <f>'1. EMPLOYMENT'!K83</f>
        <v>15.3</v>
      </c>
      <c r="D83" s="155">
        <f>'2. PARTICIPATION'!K83</f>
        <v>18.49990044280662</v>
      </c>
      <c r="E83" s="155">
        <f>'3. INDEP_LIVING'!T83</f>
        <v>71.575050612686368</v>
      </c>
      <c r="F83" s="156">
        <f>'4. CAPACITY'!P83</f>
        <v>59.352245316778436</v>
      </c>
      <c r="G83" s="58">
        <v>35</v>
      </c>
      <c r="H83" s="58">
        <v>35</v>
      </c>
      <c r="I83" s="58">
        <v>10</v>
      </c>
      <c r="J83" s="58">
        <v>20</v>
      </c>
      <c r="K83" s="157">
        <f t="shared" ref="K83:K110" si="14">((C83*G$83)+(D83*H$83)+(E83*I$83)+(F83*J$83))/100</f>
        <v>30.857919279606641</v>
      </c>
      <c r="L83" s="158">
        <f t="shared" ref="L83:L110" si="15">RANK(K83,K$83:K$110)</f>
        <v>16</v>
      </c>
      <c r="M83" s="159"/>
      <c r="N83" s="159"/>
      <c r="O83" s="159"/>
      <c r="P83" s="159"/>
      <c r="Q83" s="159"/>
      <c r="R83" s="159"/>
      <c r="S83" s="159"/>
      <c r="T83" s="159"/>
      <c r="U83" s="159"/>
      <c r="W83" s="61"/>
    </row>
    <row r="84" spans="1:23">
      <c r="A84" s="143">
        <v>2</v>
      </c>
      <c r="B84" s="144" t="s">
        <v>17</v>
      </c>
      <c r="C84" s="155">
        <f>'1. EMPLOYMENT'!K84</f>
        <v>20.983333333333334</v>
      </c>
      <c r="D84" s="155">
        <f>'2. PARTICIPATION'!K84</f>
        <v>12.275795239503607</v>
      </c>
      <c r="E84" s="155">
        <f>'3. INDEP_LIVING'!T84</f>
        <v>57.427476104766257</v>
      </c>
      <c r="F84" s="156">
        <f>'4. CAPACITY'!P84</f>
        <v>52.463883319832455</v>
      </c>
      <c r="G84" s="58"/>
      <c r="H84" s="58"/>
      <c r="I84" s="58" t="s">
        <v>63</v>
      </c>
      <c r="J84" s="58">
        <v>100</v>
      </c>
      <c r="K84" s="157">
        <f t="shared" si="14"/>
        <v>27.876219274936048</v>
      </c>
      <c r="L84" s="160">
        <f t="shared" si="15"/>
        <v>22</v>
      </c>
      <c r="M84" s="159"/>
      <c r="N84" s="159"/>
      <c r="O84" s="159"/>
      <c r="P84" s="159"/>
      <c r="Q84" s="159"/>
      <c r="R84" s="159"/>
      <c r="S84" s="159"/>
      <c r="T84" s="159"/>
      <c r="U84" s="159"/>
      <c r="W84" s="61"/>
    </row>
    <row r="85" spans="1:23">
      <c r="A85" s="143">
        <v>3</v>
      </c>
      <c r="B85" s="144" t="s">
        <v>18</v>
      </c>
      <c r="C85" s="155">
        <f>'1. EMPLOYMENT'!K85</f>
        <v>20.100000000000001</v>
      </c>
      <c r="D85" s="155">
        <f>'2. PARTICIPATION'!K85</f>
        <v>16.824029126213592</v>
      </c>
      <c r="E85" s="155">
        <f>'3. INDEP_LIVING'!T85</f>
        <v>69.714865814587455</v>
      </c>
      <c r="F85" s="156">
        <f>'4. CAPACITY'!P85</f>
        <v>55.675046133664544</v>
      </c>
      <c r="G85" s="70"/>
      <c r="H85" s="70"/>
      <c r="I85" s="70"/>
      <c r="J85" s="70"/>
      <c r="K85" s="157">
        <f t="shared" si="14"/>
        <v>31.029906002366417</v>
      </c>
      <c r="L85" s="160">
        <f t="shared" si="15"/>
        <v>15</v>
      </c>
      <c r="M85" s="159"/>
      <c r="N85" s="159"/>
      <c r="O85" s="159"/>
      <c r="P85" s="159"/>
      <c r="Q85" s="159"/>
      <c r="R85" s="159"/>
      <c r="S85" s="159"/>
      <c r="T85" s="159"/>
      <c r="U85" s="159"/>
      <c r="W85" s="61"/>
    </row>
    <row r="86" spans="1:23">
      <c r="A86" s="143">
        <v>4</v>
      </c>
      <c r="B86" s="144" t="s">
        <v>19</v>
      </c>
      <c r="C86" s="155">
        <f>'1. EMPLOYMENT'!K86</f>
        <v>29.675000000000001</v>
      </c>
      <c r="D86" s="155">
        <f>'2. PARTICIPATION'!K86</f>
        <v>18.290340475695167</v>
      </c>
      <c r="E86" s="155">
        <f>'3. INDEP_LIVING'!T86</f>
        <v>78.686447066590347</v>
      </c>
      <c r="F86" s="156">
        <f>'4. CAPACITY'!P86</f>
        <v>66.70469406482988</v>
      </c>
      <c r="G86" s="70"/>
      <c r="H86" s="70"/>
      <c r="I86" s="70"/>
      <c r="J86" s="70"/>
      <c r="K86" s="157">
        <f t="shared" si="14"/>
        <v>37.997452686118322</v>
      </c>
      <c r="L86" s="160">
        <f t="shared" si="15"/>
        <v>4</v>
      </c>
      <c r="M86" s="159"/>
      <c r="N86" s="159"/>
      <c r="O86" s="159"/>
      <c r="P86" s="159"/>
      <c r="Q86" s="159"/>
      <c r="R86" s="159"/>
      <c r="S86" s="159"/>
      <c r="T86" s="159"/>
      <c r="U86" s="159"/>
      <c r="W86" s="61"/>
    </row>
    <row r="87" spans="1:23">
      <c r="A87" s="143">
        <v>5</v>
      </c>
      <c r="B87" s="144" t="s">
        <v>16</v>
      </c>
      <c r="C87" s="155">
        <f>'1. EMPLOYMENT'!K87</f>
        <v>26.824999999999999</v>
      </c>
      <c r="D87" s="155">
        <f>'2. PARTICIPATION'!K87</f>
        <v>12.647995926486965</v>
      </c>
      <c r="E87" s="155">
        <f>'3. INDEP_LIVING'!T87</f>
        <v>72.619058548196207</v>
      </c>
      <c r="F87" s="156">
        <f>'4. CAPACITY'!P87</f>
        <v>56.759722584792186</v>
      </c>
      <c r="G87" s="70"/>
      <c r="H87" s="70"/>
      <c r="I87" s="70"/>
      <c r="J87" s="70"/>
      <c r="K87" s="157">
        <f t="shared" si="14"/>
        <v>32.429398946048494</v>
      </c>
      <c r="L87" s="160">
        <f t="shared" si="15"/>
        <v>9</v>
      </c>
      <c r="M87" s="159"/>
      <c r="N87" s="159"/>
      <c r="O87" s="159"/>
      <c r="P87" s="159"/>
      <c r="Q87" s="159"/>
      <c r="R87" s="159"/>
      <c r="S87" s="159"/>
      <c r="T87" s="159"/>
      <c r="U87" s="159"/>
      <c r="W87" s="61"/>
    </row>
    <row r="88" spans="1:23">
      <c r="A88" s="143">
        <v>6</v>
      </c>
      <c r="B88" s="144" t="s">
        <v>20</v>
      </c>
      <c r="C88" s="155">
        <f>'1. EMPLOYMENT'!K88</f>
        <v>34.6</v>
      </c>
      <c r="D88" s="155">
        <f>'2. PARTICIPATION'!K88</f>
        <v>13.395584673381306</v>
      </c>
      <c r="E88" s="155">
        <f>'3. INDEP_LIVING'!T88</f>
        <v>68.772751028640911</v>
      </c>
      <c r="F88" s="156">
        <f>'4. CAPACITY'!P88</f>
        <v>50.365161001944479</v>
      </c>
      <c r="G88" s="70"/>
      <c r="H88" s="70"/>
      <c r="I88" s="70"/>
      <c r="J88" s="70"/>
      <c r="K88" s="157">
        <f t="shared" si="14"/>
        <v>33.74876193893644</v>
      </c>
      <c r="L88" s="160">
        <f t="shared" si="15"/>
        <v>7</v>
      </c>
      <c r="M88" s="159"/>
      <c r="N88" s="159"/>
      <c r="O88" s="159"/>
      <c r="P88" s="159"/>
      <c r="Q88" s="159"/>
      <c r="R88" s="159"/>
      <c r="S88" s="159"/>
      <c r="T88" s="159"/>
      <c r="U88" s="159"/>
      <c r="W88" s="61"/>
    </row>
    <row r="89" spans="1:23">
      <c r="A89" s="143">
        <v>7</v>
      </c>
      <c r="B89" s="144" t="s">
        <v>21</v>
      </c>
      <c r="C89" s="155">
        <f>'1. EMPLOYMENT'!K89</f>
        <v>24.75</v>
      </c>
      <c r="D89" s="155">
        <f>'2. PARTICIPATION'!K89</f>
        <v>25.888636927328776</v>
      </c>
      <c r="E89" s="155">
        <f>'3. INDEP_LIVING'!T89</f>
        <v>73.256608477218833</v>
      </c>
      <c r="F89" s="156">
        <f>'4. CAPACITY'!P89</f>
        <v>59.014984125006286</v>
      </c>
      <c r="G89" s="70"/>
      <c r="H89" s="70"/>
      <c r="I89" s="70"/>
      <c r="J89" s="70"/>
      <c r="K89" s="157">
        <f t="shared" si="14"/>
        <v>36.852180597288218</v>
      </c>
      <c r="L89" s="160">
        <f t="shared" si="15"/>
        <v>5</v>
      </c>
      <c r="M89" s="159"/>
      <c r="N89" s="159"/>
      <c r="O89" s="159"/>
      <c r="P89" s="159"/>
      <c r="Q89" s="159"/>
      <c r="R89" s="159"/>
      <c r="S89" s="159"/>
      <c r="T89" s="159"/>
      <c r="U89" s="159"/>
      <c r="W89" s="61"/>
    </row>
    <row r="90" spans="1:23">
      <c r="A90" s="143">
        <v>8</v>
      </c>
      <c r="B90" s="144" t="s">
        <v>22</v>
      </c>
      <c r="C90" s="155">
        <f>'1. EMPLOYMENT'!K90</f>
        <v>16.45</v>
      </c>
      <c r="D90" s="155">
        <f>'2. PARTICIPATION'!K90</f>
        <v>15.414047147715491</v>
      </c>
      <c r="E90" s="155">
        <f>'3. INDEP_LIVING'!T90</f>
        <v>63.028704321015248</v>
      </c>
      <c r="F90" s="156">
        <f>'4. CAPACITY'!P90</f>
        <v>46.042384539603916</v>
      </c>
      <c r="G90" s="70"/>
      <c r="H90" s="70"/>
      <c r="I90" s="70"/>
      <c r="J90" s="70"/>
      <c r="K90" s="157">
        <f t="shared" si="14"/>
        <v>26.66376384172273</v>
      </c>
      <c r="L90" s="160">
        <f t="shared" si="15"/>
        <v>25</v>
      </c>
      <c r="M90" s="159"/>
      <c r="N90" s="159"/>
      <c r="O90" s="159"/>
      <c r="P90" s="159"/>
      <c r="Q90" s="159"/>
      <c r="R90" s="159"/>
      <c r="S90" s="159"/>
      <c r="T90" s="159"/>
      <c r="U90" s="159"/>
      <c r="W90" s="61"/>
    </row>
    <row r="91" spans="1:23">
      <c r="A91" s="143">
        <v>9</v>
      </c>
      <c r="B91" s="144" t="s">
        <v>23</v>
      </c>
      <c r="C91" s="155">
        <f>'1. EMPLOYMENT'!K91</f>
        <v>17.824999999999999</v>
      </c>
      <c r="D91" s="155">
        <f>'2. PARTICIPATION'!K91</f>
        <v>18.554455412034869</v>
      </c>
      <c r="E91" s="155">
        <f>'3. INDEP_LIVING'!T91</f>
        <v>68.81628707346907</v>
      </c>
      <c r="F91" s="156">
        <f>'4. CAPACITY'!P91</f>
        <v>56.209850108924364</v>
      </c>
      <c r="G91" s="70"/>
      <c r="H91" s="70"/>
      <c r="I91" s="70"/>
      <c r="J91" s="70"/>
      <c r="K91" s="157">
        <f t="shared" si="14"/>
        <v>30.856408123343986</v>
      </c>
      <c r="L91" s="160">
        <f t="shared" si="15"/>
        <v>17</v>
      </c>
      <c r="M91" s="159"/>
      <c r="N91" s="159"/>
      <c r="O91" s="159"/>
      <c r="P91" s="159"/>
      <c r="Q91" s="159"/>
      <c r="R91" s="159"/>
      <c r="S91" s="159"/>
      <c r="T91" s="159"/>
      <c r="U91" s="159"/>
      <c r="W91" s="61"/>
    </row>
    <row r="92" spans="1:23">
      <c r="A92" s="143">
        <v>10</v>
      </c>
      <c r="B92" s="144" t="s">
        <v>24</v>
      </c>
      <c r="C92" s="155">
        <f>'1. EMPLOYMENT'!K92</f>
        <v>19.399999999999999</v>
      </c>
      <c r="D92" s="155">
        <f>'2. PARTICIPATION'!K92</f>
        <v>21.510306585575094</v>
      </c>
      <c r="E92" s="155">
        <f>'3. INDEP_LIVING'!T92</f>
        <v>72.700266510118198</v>
      </c>
      <c r="F92" s="156">
        <f>'4. CAPACITY'!P92</f>
        <v>58.576411011229759</v>
      </c>
      <c r="G92" s="161"/>
      <c r="H92" s="161"/>
      <c r="I92" s="161"/>
      <c r="J92" s="161"/>
      <c r="K92" s="157">
        <f t="shared" si="14"/>
        <v>33.303916158209056</v>
      </c>
      <c r="L92" s="160">
        <f t="shared" si="15"/>
        <v>8</v>
      </c>
      <c r="M92" s="159"/>
      <c r="N92" s="159"/>
      <c r="O92" s="159"/>
      <c r="P92" s="159"/>
      <c r="Q92" s="159"/>
      <c r="R92" s="159"/>
      <c r="S92" s="159"/>
      <c r="T92" s="159"/>
      <c r="U92" s="159"/>
      <c r="W92" s="61"/>
    </row>
    <row r="93" spans="1:23">
      <c r="A93" s="143">
        <v>11</v>
      </c>
      <c r="B93" s="144" t="s">
        <v>54</v>
      </c>
      <c r="C93" s="155">
        <f>'1. EMPLOYMENT'!K93</f>
        <v>17.574999999999999</v>
      </c>
      <c r="D93" s="155">
        <f>'2. PARTICIPATION'!K93</f>
        <v>17.962980670125493</v>
      </c>
      <c r="E93" s="155">
        <f>'3. INDEP_LIVING'!T93</f>
        <v>63.242834509522005</v>
      </c>
      <c r="F93" s="156">
        <f>'4. CAPACITY'!P93</f>
        <v>50.145488439333334</v>
      </c>
      <c r="G93" s="161"/>
      <c r="H93" s="161"/>
      <c r="I93" s="161"/>
      <c r="J93" s="161"/>
      <c r="K93" s="157">
        <f t="shared" si="14"/>
        <v>28.791674373362788</v>
      </c>
      <c r="L93" s="160">
        <f t="shared" si="15"/>
        <v>20</v>
      </c>
      <c r="M93" s="159"/>
      <c r="N93" s="159"/>
      <c r="O93" s="159"/>
      <c r="P93" s="159"/>
      <c r="Q93" s="159"/>
      <c r="R93" s="159"/>
      <c r="S93" s="159"/>
      <c r="T93" s="159"/>
      <c r="U93" s="159"/>
      <c r="W93" s="61"/>
    </row>
    <row r="94" spans="1:23">
      <c r="A94" s="143">
        <v>12</v>
      </c>
      <c r="B94" s="144" t="s">
        <v>25</v>
      </c>
      <c r="C94" s="155">
        <f>'1. EMPLOYMENT'!K94</f>
        <v>14.275</v>
      </c>
      <c r="D94" s="155">
        <f>'2. PARTICIPATION'!K94</f>
        <v>24.124661912957954</v>
      </c>
      <c r="E94" s="155">
        <f>'3. INDEP_LIVING'!T94</f>
        <v>67.621224217600385</v>
      </c>
      <c r="F94" s="156">
        <f>'4. CAPACITY'!P94</f>
        <v>55.070305184108093</v>
      </c>
      <c r="G94" s="161"/>
      <c r="H94" s="161"/>
      <c r="I94" s="161"/>
      <c r="J94" s="161"/>
      <c r="K94" s="157">
        <f t="shared" si="14"/>
        <v>31.216065128116941</v>
      </c>
      <c r="L94" s="160">
        <f t="shared" si="15"/>
        <v>13</v>
      </c>
      <c r="M94" s="159"/>
      <c r="N94" s="159"/>
      <c r="O94" s="159"/>
      <c r="P94" s="159"/>
      <c r="Q94" s="159"/>
      <c r="R94" s="159"/>
      <c r="S94" s="159"/>
      <c r="T94" s="159"/>
      <c r="U94" s="159"/>
      <c r="W94" s="61"/>
    </row>
    <row r="95" spans="1:23">
      <c r="A95" s="143">
        <v>13</v>
      </c>
      <c r="B95" s="144" t="s">
        <v>0</v>
      </c>
      <c r="C95" s="155">
        <f>'1. EMPLOYMENT'!K95</f>
        <v>25.425000000000001</v>
      </c>
      <c r="D95" s="155">
        <f>'2. PARTICIPATION'!K95</f>
        <v>18.593265028996161</v>
      </c>
      <c r="E95" s="155">
        <f>'3. INDEP_LIVING'!T95</f>
        <v>64.67482391943696</v>
      </c>
      <c r="F95" s="156">
        <f>'4. CAPACITY'!P95</f>
        <v>47.318187316748151</v>
      </c>
      <c r="G95" s="161"/>
      <c r="H95" s="161"/>
      <c r="I95" s="161"/>
      <c r="J95" s="161"/>
      <c r="K95" s="157">
        <f t="shared" si="14"/>
        <v>31.337512615441984</v>
      </c>
      <c r="L95" s="160">
        <f t="shared" si="15"/>
        <v>12</v>
      </c>
      <c r="M95" s="159"/>
      <c r="N95" s="159"/>
      <c r="O95" s="159"/>
      <c r="P95" s="159"/>
      <c r="Q95" s="159"/>
      <c r="R95" s="159"/>
      <c r="S95" s="159"/>
      <c r="T95" s="159"/>
      <c r="U95" s="159"/>
      <c r="W95" s="61"/>
    </row>
    <row r="96" spans="1:23">
      <c r="A96" s="143">
        <v>14</v>
      </c>
      <c r="B96" s="144" t="s">
        <v>1</v>
      </c>
      <c r="C96" s="155">
        <f>'1. EMPLOYMENT'!K96</f>
        <v>28.3</v>
      </c>
      <c r="D96" s="155">
        <f>'2. PARTICIPATION'!K96</f>
        <v>16.035203862850029</v>
      </c>
      <c r="E96" s="155">
        <f>'3. INDEP_LIVING'!T96</f>
        <v>56.218538694124021</v>
      </c>
      <c r="F96" s="156">
        <f>'4. CAPACITY'!P96</f>
        <v>47.026110012001759</v>
      </c>
      <c r="G96" s="161"/>
      <c r="H96" s="161"/>
      <c r="I96" s="161"/>
      <c r="J96" s="161"/>
      <c r="K96" s="157">
        <f t="shared" si="14"/>
        <v>30.544397223810265</v>
      </c>
      <c r="L96" s="160">
        <f t="shared" si="15"/>
        <v>18</v>
      </c>
      <c r="M96" s="159"/>
      <c r="N96" s="159"/>
      <c r="O96" s="159"/>
      <c r="P96" s="159"/>
      <c r="Q96" s="159"/>
      <c r="R96" s="159"/>
      <c r="S96" s="159"/>
      <c r="T96" s="159"/>
      <c r="U96" s="159"/>
      <c r="W96" s="61"/>
    </row>
    <row r="97" spans="1:23" ht="14.65" customHeight="1">
      <c r="A97" s="143">
        <v>15</v>
      </c>
      <c r="B97" s="144" t="s">
        <v>2</v>
      </c>
      <c r="C97" s="155">
        <f>'1. EMPLOYMENT'!K97</f>
        <v>25.652380952380955</v>
      </c>
      <c r="D97" s="155">
        <f>'2. PARTICIPATION'!K97</f>
        <v>13.927542540995669</v>
      </c>
      <c r="E97" s="155">
        <f>'3. INDEP_LIVING'!T97</f>
        <v>67.140997360501913</v>
      </c>
      <c r="F97" s="156">
        <f>'4. CAPACITY'!P97</f>
        <v>47.845397791688669</v>
      </c>
      <c r="G97" s="161"/>
      <c r="H97" s="161"/>
      <c r="I97" s="161"/>
      <c r="J97" s="161"/>
      <c r="K97" s="157">
        <f t="shared" si="14"/>
        <v>30.136152517069746</v>
      </c>
      <c r="L97" s="160">
        <f t="shared" si="15"/>
        <v>19</v>
      </c>
      <c r="M97" s="159"/>
      <c r="N97" s="159"/>
      <c r="O97" s="159"/>
      <c r="P97" s="159"/>
      <c r="Q97" s="159"/>
      <c r="R97" s="159"/>
      <c r="S97" s="159"/>
      <c r="T97" s="159"/>
      <c r="U97" s="159"/>
      <c r="W97" s="61"/>
    </row>
    <row r="98" spans="1:23">
      <c r="A98" s="143">
        <v>16</v>
      </c>
      <c r="B98" s="144" t="s">
        <v>3</v>
      </c>
      <c r="C98" s="155">
        <f>'1. EMPLOYMENT'!K98</f>
        <v>16.390671641791045</v>
      </c>
      <c r="D98" s="155">
        <f>'2. PARTICIPATION'!K98</f>
        <v>17.511498682313164</v>
      </c>
      <c r="E98" s="155">
        <f>'3. INDEP_LIVING'!T98</f>
        <v>73.412117078693271</v>
      </c>
      <c r="F98" s="156">
        <f>'4. CAPACITY'!P98</f>
        <v>62.797675240038132</v>
      </c>
      <c r="G98" s="161"/>
      <c r="H98" s="161"/>
      <c r="I98" s="161"/>
      <c r="J98" s="161"/>
      <c r="K98" s="157">
        <f t="shared" si="14"/>
        <v>31.766506369313426</v>
      </c>
      <c r="L98" s="160">
        <f t="shared" si="15"/>
        <v>11</v>
      </c>
      <c r="M98" s="159" t="s">
        <v>106</v>
      </c>
      <c r="N98" s="159"/>
      <c r="O98" s="159"/>
      <c r="P98" s="159"/>
      <c r="Q98" s="159"/>
      <c r="R98" s="159" t="s">
        <v>107</v>
      </c>
      <c r="S98" s="159"/>
      <c r="T98" s="159"/>
      <c r="U98" s="159"/>
      <c r="W98" s="61"/>
    </row>
    <row r="99" spans="1:23">
      <c r="A99" s="143">
        <v>17</v>
      </c>
      <c r="B99" s="144" t="s">
        <v>4</v>
      </c>
      <c r="C99" s="155">
        <f>'1. EMPLOYMENT'!K99</f>
        <v>15.2</v>
      </c>
      <c r="D99" s="155">
        <f>'2. PARTICIPATION'!K99</f>
        <v>15.049859415963033</v>
      </c>
      <c r="E99" s="155">
        <f>'3. INDEP_LIVING'!T99</f>
        <v>67.478670670976911</v>
      </c>
      <c r="F99" s="156">
        <f>'4. CAPACITY'!P99</f>
        <v>45.969598371688242</v>
      </c>
      <c r="G99" s="161"/>
      <c r="H99" s="161"/>
      <c r="I99" s="161"/>
      <c r="J99" s="161"/>
      <c r="K99" s="157">
        <f t="shared" si="14"/>
        <v>26.5292375370224</v>
      </c>
      <c r="L99" s="160">
        <f t="shared" si="15"/>
        <v>26</v>
      </c>
      <c r="M99" s="159" t="s">
        <v>109</v>
      </c>
      <c r="N99" s="159" t="s">
        <v>110</v>
      </c>
      <c r="O99" s="159" t="s">
        <v>111</v>
      </c>
      <c r="P99" s="159" t="s">
        <v>112</v>
      </c>
      <c r="Q99" s="159" t="s">
        <v>114</v>
      </c>
      <c r="R99" s="159" t="s">
        <v>109</v>
      </c>
      <c r="S99" s="159" t="s">
        <v>110</v>
      </c>
      <c r="T99" s="159" t="s">
        <v>111</v>
      </c>
      <c r="U99" s="159" t="s">
        <v>112</v>
      </c>
      <c r="W99" s="61"/>
    </row>
    <row r="100" spans="1:23">
      <c r="A100" s="143">
        <v>18</v>
      </c>
      <c r="B100" s="144" t="s">
        <v>5</v>
      </c>
      <c r="C100" s="155">
        <f>'1. EMPLOYMENT'!K100</f>
        <v>8.1654999999999998</v>
      </c>
      <c r="D100" s="155">
        <f>'2. PARTICIPATION'!K100</f>
        <v>16.557786444661119</v>
      </c>
      <c r="E100" s="155">
        <f>'3. INDEP_LIVING'!T100</f>
        <v>70.099064974668124</v>
      </c>
      <c r="F100" s="156">
        <f>'4. CAPACITY'!P100</f>
        <v>55.701862133191206</v>
      </c>
      <c r="G100" s="161"/>
      <c r="H100" s="161"/>
      <c r="I100" s="161"/>
      <c r="J100" s="161"/>
      <c r="K100" s="157">
        <f t="shared" si="14"/>
        <v>26.803429179736444</v>
      </c>
      <c r="L100" s="160">
        <f t="shared" si="15"/>
        <v>24</v>
      </c>
      <c r="M100" s="159">
        <f t="shared" ref="M100:P109" si="16">+C83*G$43</f>
        <v>535.5</v>
      </c>
      <c r="N100" s="159">
        <f t="shared" si="16"/>
        <v>647.4965154982317</v>
      </c>
      <c r="O100" s="159">
        <f t="shared" si="16"/>
        <v>715.75050612686368</v>
      </c>
      <c r="P100" s="159">
        <f t="shared" si="16"/>
        <v>1187.0449063355686</v>
      </c>
      <c r="Q100" s="159">
        <f>SUM(M100:P100)</f>
        <v>3085.791927960664</v>
      </c>
      <c r="R100" s="159">
        <f>M100/$Q100*100</f>
        <v>17.353730014904176</v>
      </c>
      <c r="S100" s="159">
        <f>N100/$Q100*100</f>
        <v>20.983155397847863</v>
      </c>
      <c r="T100" s="159">
        <f t="shared" ref="T100:U126" si="17">O100/$Q100*100</f>
        <v>23.195034624382092</v>
      </c>
      <c r="U100" s="159">
        <f t="shared" si="17"/>
        <v>38.468079962865872</v>
      </c>
      <c r="W100" s="61"/>
    </row>
    <row r="101" spans="1:23">
      <c r="A101" s="143">
        <v>19</v>
      </c>
      <c r="B101" s="144" t="s">
        <v>6</v>
      </c>
      <c r="C101" s="155">
        <f>'1. EMPLOYMENT'!K101</f>
        <v>24.125</v>
      </c>
      <c r="D101" s="155">
        <f>'2. PARTICIPATION'!K101</f>
        <v>21.547566916213722</v>
      </c>
      <c r="E101" s="155">
        <f>'3. INDEP_LIVING'!T101</f>
        <v>77.802512704149507</v>
      </c>
      <c r="F101" s="156">
        <f>'4. CAPACITY'!P101</f>
        <v>60.523711254277195</v>
      </c>
      <c r="G101" s="161"/>
      <c r="H101" s="161"/>
      <c r="I101" s="161"/>
      <c r="J101" s="161"/>
      <c r="K101" s="157">
        <f t="shared" si="14"/>
        <v>35.870391941945194</v>
      </c>
      <c r="L101" s="160">
        <f t="shared" si="15"/>
        <v>6</v>
      </c>
      <c r="M101" s="159">
        <f t="shared" si="16"/>
        <v>734.41666666666674</v>
      </c>
      <c r="N101" s="159">
        <f t="shared" si="16"/>
        <v>429.65283338262623</v>
      </c>
      <c r="O101" s="159">
        <f t="shared" si="16"/>
        <v>574.27476104766254</v>
      </c>
      <c r="P101" s="159">
        <f t="shared" si="16"/>
        <v>1049.277666396649</v>
      </c>
      <c r="Q101" s="159">
        <f t="shared" ref="Q101:Q126" si="18">SUM(M101:P101)</f>
        <v>2787.6219274936047</v>
      </c>
      <c r="R101" s="159">
        <f t="shared" ref="R101:S126" si="19">M101/$Q101*100</f>
        <v>26.345633868901025</v>
      </c>
      <c r="S101" s="159">
        <f t="shared" si="19"/>
        <v>15.412880389017957</v>
      </c>
      <c r="T101" s="159">
        <f t="shared" si="17"/>
        <v>20.600884050442311</v>
      </c>
      <c r="U101" s="159">
        <f t="shared" si="17"/>
        <v>37.6406016916387</v>
      </c>
      <c r="W101" s="61"/>
    </row>
    <row r="102" spans="1:23">
      <c r="A102" s="143">
        <v>20</v>
      </c>
      <c r="B102" s="144" t="s">
        <v>7</v>
      </c>
      <c r="C102" s="155">
        <f>'1. EMPLOYMENT'!K102</f>
        <v>18.975000000000001</v>
      </c>
      <c r="D102" s="155">
        <f>'2. PARTICIPATION'!K102</f>
        <v>17.392941055763607</v>
      </c>
      <c r="E102" s="155">
        <f>'3. INDEP_LIVING'!T102</f>
        <v>71.587711664224742</v>
      </c>
      <c r="F102" s="156">
        <f>'4. CAPACITY'!P102</f>
        <v>56.058017413153635</v>
      </c>
      <c r="G102" s="161"/>
      <c r="H102" s="161"/>
      <c r="I102" s="161"/>
      <c r="J102" s="161"/>
      <c r="K102" s="157">
        <f t="shared" si="14"/>
        <v>31.099154018570463</v>
      </c>
      <c r="L102" s="160">
        <f t="shared" si="15"/>
        <v>14</v>
      </c>
      <c r="M102" s="159">
        <f t="shared" si="16"/>
        <v>703.5</v>
      </c>
      <c r="N102" s="159">
        <f t="shared" si="16"/>
        <v>588.84101941747576</v>
      </c>
      <c r="O102" s="159">
        <f t="shared" si="16"/>
        <v>697.14865814587461</v>
      </c>
      <c r="P102" s="159">
        <f t="shared" si="16"/>
        <v>1113.5009226732909</v>
      </c>
      <c r="Q102" s="159">
        <f t="shared" si="18"/>
        <v>3102.9906002366415</v>
      </c>
      <c r="R102" s="159">
        <f t="shared" si="19"/>
        <v>22.671676799354447</v>
      </c>
      <c r="S102" s="159">
        <f t="shared" si="19"/>
        <v>18.976564717036826</v>
      </c>
      <c r="T102" s="159">
        <f t="shared" si="17"/>
        <v>22.466992265226597</v>
      </c>
      <c r="U102" s="159">
        <f t="shared" si="17"/>
        <v>35.884766218382119</v>
      </c>
      <c r="W102" s="61"/>
    </row>
    <row r="103" spans="1:23">
      <c r="A103" s="143">
        <v>21</v>
      </c>
      <c r="B103" s="144" t="s">
        <v>8</v>
      </c>
      <c r="C103" s="155">
        <f>'1. EMPLOYMENT'!K103</f>
        <v>14</v>
      </c>
      <c r="D103" s="155">
        <f>'2. PARTICIPATION'!K103</f>
        <v>13.014014343428903</v>
      </c>
      <c r="E103" s="155">
        <f>'3. INDEP_LIVING'!T103</f>
        <v>64.14389008102836</v>
      </c>
      <c r="F103" s="156">
        <f>'4. CAPACITY'!P103</f>
        <v>48.440007041848446</v>
      </c>
      <c r="G103" s="161"/>
      <c r="H103" s="161"/>
      <c r="I103" s="161"/>
      <c r="J103" s="161"/>
      <c r="K103" s="157">
        <f t="shared" si="14"/>
        <v>25.557295436672639</v>
      </c>
      <c r="L103" s="160">
        <f t="shared" si="15"/>
        <v>28</v>
      </c>
      <c r="M103" s="159">
        <f t="shared" si="16"/>
        <v>1038.625</v>
      </c>
      <c r="N103" s="159">
        <f t="shared" si="16"/>
        <v>640.16191664933081</v>
      </c>
      <c r="O103" s="159">
        <f t="shared" si="16"/>
        <v>786.86447066590347</v>
      </c>
      <c r="P103" s="159">
        <f t="shared" si="16"/>
        <v>1334.0938812965976</v>
      </c>
      <c r="Q103" s="159">
        <f t="shared" si="18"/>
        <v>3799.7452686118322</v>
      </c>
      <c r="R103" s="159">
        <f t="shared" si="19"/>
        <v>27.334069169837871</v>
      </c>
      <c r="S103" s="159">
        <f t="shared" si="19"/>
        <v>16.847495592334859</v>
      </c>
      <c r="T103" s="159">
        <f t="shared" si="17"/>
        <v>20.708347929685562</v>
      </c>
      <c r="U103" s="159">
        <f t="shared" si="17"/>
        <v>35.110087308141694</v>
      </c>
      <c r="W103" s="61"/>
    </row>
    <row r="104" spans="1:23">
      <c r="A104" s="143">
        <v>22</v>
      </c>
      <c r="B104" s="144" t="s">
        <v>9</v>
      </c>
      <c r="C104" s="155">
        <f>'1. EMPLOYMENT'!K104</f>
        <v>30.55</v>
      </c>
      <c r="D104" s="155">
        <f>'2. PARTICIPATION'!K104</f>
        <v>13.936308252887397</v>
      </c>
      <c r="E104" s="155">
        <f>'3. INDEP_LIVING'!T104</f>
        <v>65.390679627096873</v>
      </c>
      <c r="F104" s="156">
        <f>'4. CAPACITY'!P104</f>
        <v>51.142892774346237</v>
      </c>
      <c r="G104" s="70"/>
      <c r="H104" s="70"/>
      <c r="I104" s="70"/>
      <c r="J104" s="70"/>
      <c r="K104" s="157">
        <f t="shared" si="14"/>
        <v>32.337854406089527</v>
      </c>
      <c r="L104" s="160">
        <f t="shared" si="15"/>
        <v>10</v>
      </c>
      <c r="M104" s="159">
        <f t="shared" si="16"/>
        <v>938.875</v>
      </c>
      <c r="N104" s="159">
        <f t="shared" si="16"/>
        <v>442.67985742704377</v>
      </c>
      <c r="O104" s="159">
        <f t="shared" si="16"/>
        <v>726.1905854819621</v>
      </c>
      <c r="P104" s="159">
        <f t="shared" si="16"/>
        <v>1135.1944516958438</v>
      </c>
      <c r="Q104" s="159">
        <f t="shared" si="18"/>
        <v>3242.9398946048495</v>
      </c>
      <c r="R104" s="159">
        <f t="shared" si="19"/>
        <v>28.95135372573414</v>
      </c>
      <c r="S104" s="159">
        <f t="shared" si="19"/>
        <v>13.650572376118122</v>
      </c>
      <c r="T104" s="159">
        <f t="shared" si="17"/>
        <v>22.392970856169629</v>
      </c>
      <c r="U104" s="159">
        <f t="shared" si="17"/>
        <v>35.00510304197811</v>
      </c>
      <c r="W104" s="61"/>
    </row>
    <row r="105" spans="1:23">
      <c r="A105" s="143">
        <v>23</v>
      </c>
      <c r="B105" s="144" t="s">
        <v>10</v>
      </c>
      <c r="C105" s="155">
        <f>'1. EMPLOYMENT'!K105</f>
        <v>26.324999999999999</v>
      </c>
      <c r="D105" s="155">
        <f>'2. PARTICIPATION'!K105</f>
        <v>13.398501519694678</v>
      </c>
      <c r="E105" s="155">
        <f>'3. INDEP_LIVING'!T105</f>
        <v>59.237324634504212</v>
      </c>
      <c r="F105" s="156">
        <f>'4. CAPACITY'!P105</f>
        <v>39.465760776955065</v>
      </c>
      <c r="G105" s="70"/>
      <c r="H105" s="70"/>
      <c r="I105" s="70"/>
      <c r="J105" s="70"/>
      <c r="K105" s="157">
        <f t="shared" si="14"/>
        <v>27.720110150734573</v>
      </c>
      <c r="L105" s="160">
        <f t="shared" si="15"/>
        <v>23</v>
      </c>
      <c r="M105" s="159">
        <f t="shared" si="16"/>
        <v>1211</v>
      </c>
      <c r="N105" s="159">
        <f t="shared" si="16"/>
        <v>468.84546356834568</v>
      </c>
      <c r="O105" s="159">
        <f t="shared" si="16"/>
        <v>687.72751028640914</v>
      </c>
      <c r="P105" s="159">
        <f t="shared" si="16"/>
        <v>1007.3032200388895</v>
      </c>
      <c r="Q105" s="159">
        <f t="shared" si="18"/>
        <v>3374.8761938936441</v>
      </c>
      <c r="R105" s="159">
        <f t="shared" si="19"/>
        <v>35.882797780586188</v>
      </c>
      <c r="S105" s="159">
        <f t="shared" si="19"/>
        <v>13.892227051666502</v>
      </c>
      <c r="T105" s="159">
        <f t="shared" si="17"/>
        <v>20.377858942818516</v>
      </c>
      <c r="U105" s="159">
        <f t="shared" si="17"/>
        <v>29.847116224928804</v>
      </c>
      <c r="W105" s="61"/>
    </row>
    <row r="106" spans="1:23">
      <c r="A106" s="143">
        <v>24</v>
      </c>
      <c r="B106" s="144" t="s">
        <v>11</v>
      </c>
      <c r="C106" s="155">
        <f>'1. EMPLOYMENT'!K106</f>
        <v>15.45</v>
      </c>
      <c r="D106" s="155">
        <f>'2. PARTICIPATION'!K106</f>
        <v>15.499485182200736</v>
      </c>
      <c r="E106" s="155">
        <f>'3. INDEP_LIVING'!T106</f>
        <v>72.79579699218742</v>
      </c>
      <c r="F106" s="156">
        <f>'4. CAPACITY'!P106</f>
        <v>50.178486008103455</v>
      </c>
      <c r="G106" s="70"/>
      <c r="H106" s="70"/>
      <c r="I106" s="70"/>
      <c r="J106" s="70"/>
      <c r="K106" s="157">
        <f t="shared" si="14"/>
        <v>28.147596714609694</v>
      </c>
      <c r="L106" s="160">
        <f t="shared" si="15"/>
        <v>21</v>
      </c>
      <c r="M106" s="159">
        <f t="shared" si="16"/>
        <v>866.25</v>
      </c>
      <c r="N106" s="159">
        <f t="shared" si="16"/>
        <v>906.10229245650714</v>
      </c>
      <c r="O106" s="159">
        <f t="shared" si="16"/>
        <v>732.56608477218833</v>
      </c>
      <c r="P106" s="159">
        <f t="shared" si="16"/>
        <v>1180.2996825001258</v>
      </c>
      <c r="Q106" s="159">
        <f t="shared" si="18"/>
        <v>3685.2180597288216</v>
      </c>
      <c r="R106" s="159">
        <f t="shared" si="19"/>
        <v>23.506071715705836</v>
      </c>
      <c r="S106" s="159">
        <f t="shared" si="19"/>
        <v>24.587481060026693</v>
      </c>
      <c r="T106" s="159">
        <f t="shared" si="17"/>
        <v>19.878500346492238</v>
      </c>
      <c r="U106" s="159">
        <f t="shared" si="17"/>
        <v>32.027946877775221</v>
      </c>
      <c r="W106" s="61"/>
    </row>
    <row r="107" spans="1:23">
      <c r="A107" s="143">
        <v>25</v>
      </c>
      <c r="B107" s="144" t="s">
        <v>12</v>
      </c>
      <c r="C107" s="155">
        <f>'1. EMPLOYMENT'!K107</f>
        <v>14.262499999999999</v>
      </c>
      <c r="D107" s="155">
        <f>'2. PARTICIPATION'!K107</f>
        <v>14.241916493071278</v>
      </c>
      <c r="E107" s="155">
        <f>'3. INDEP_LIVING'!T107</f>
        <v>65.792219795241692</v>
      </c>
      <c r="F107" s="156">
        <f>'4. CAPACITY'!P107</f>
        <v>46.721091905740238</v>
      </c>
      <c r="G107" s="70"/>
      <c r="H107" s="70"/>
      <c r="I107" s="70"/>
      <c r="J107" s="70"/>
      <c r="K107" s="157">
        <f t="shared" si="14"/>
        <v>25.899986133247168</v>
      </c>
      <c r="L107" s="160">
        <f t="shared" si="15"/>
        <v>27</v>
      </c>
      <c r="M107" s="159">
        <f t="shared" si="16"/>
        <v>575.75</v>
      </c>
      <c r="N107" s="159">
        <f t="shared" si="16"/>
        <v>539.49165017004225</v>
      </c>
      <c r="O107" s="159">
        <f t="shared" si="16"/>
        <v>630.28704321015243</v>
      </c>
      <c r="P107" s="159">
        <f t="shared" si="16"/>
        <v>920.84769079207831</v>
      </c>
      <c r="Q107" s="159">
        <f t="shared" si="18"/>
        <v>2666.376384172273</v>
      </c>
      <c r="R107" s="159">
        <f t="shared" si="19"/>
        <v>21.592975523548631</v>
      </c>
      <c r="S107" s="159">
        <f t="shared" si="19"/>
        <v>20.233139378689682</v>
      </c>
      <c r="T107" s="159">
        <f t="shared" si="17"/>
        <v>23.638337293698068</v>
      </c>
      <c r="U107" s="159">
        <f t="shared" si="17"/>
        <v>34.535547804063619</v>
      </c>
      <c r="W107" s="61"/>
    </row>
    <row r="108" spans="1:23">
      <c r="A108" s="143">
        <v>26</v>
      </c>
      <c r="B108" s="144" t="s">
        <v>13</v>
      </c>
      <c r="C108" s="155">
        <f>'1. EMPLOYMENT'!K108</f>
        <v>31.024999999999999</v>
      </c>
      <c r="D108" s="155">
        <f>'2. PARTICIPATION'!K108</f>
        <v>21.818949796181077</v>
      </c>
      <c r="E108" s="155">
        <f>'3. INDEP_LIVING'!T108</f>
        <v>77.474484031513796</v>
      </c>
      <c r="F108" s="156">
        <f>'4. CAPACITY'!P108</f>
        <v>62.745051642228844</v>
      </c>
      <c r="G108" s="70"/>
      <c r="H108" s="70"/>
      <c r="I108" s="70"/>
      <c r="J108" s="70"/>
      <c r="K108" s="157">
        <f t="shared" si="14"/>
        <v>38.791841160260525</v>
      </c>
      <c r="L108" s="160">
        <f t="shared" si="15"/>
        <v>2</v>
      </c>
      <c r="M108" s="159">
        <f t="shared" si="16"/>
        <v>623.875</v>
      </c>
      <c r="N108" s="159">
        <f t="shared" si="16"/>
        <v>649.40593942122041</v>
      </c>
      <c r="O108" s="159">
        <f t="shared" si="16"/>
        <v>688.16287073469073</v>
      </c>
      <c r="P108" s="159">
        <f t="shared" si="16"/>
        <v>1124.1970021784873</v>
      </c>
      <c r="Q108" s="159">
        <f t="shared" si="18"/>
        <v>3085.6408123343986</v>
      </c>
      <c r="R108" s="159">
        <f t="shared" si="19"/>
        <v>20.218652718947418</v>
      </c>
      <c r="S108" s="159">
        <f t="shared" si="19"/>
        <v>21.046063975603218</v>
      </c>
      <c r="T108" s="159">
        <f t="shared" si="17"/>
        <v>22.302105545916433</v>
      </c>
      <c r="U108" s="159">
        <f t="shared" si="17"/>
        <v>36.433177759532931</v>
      </c>
      <c r="W108" s="61"/>
    </row>
    <row r="109" spans="1:23">
      <c r="A109" s="143">
        <v>27</v>
      </c>
      <c r="B109" s="144" t="s">
        <v>14</v>
      </c>
      <c r="C109" s="155">
        <f>'1. EMPLOYMENT'!K109</f>
        <v>37.524999999999999</v>
      </c>
      <c r="D109" s="155">
        <f>'2. PARTICIPATION'!K109</f>
        <v>22.97106356085229</v>
      </c>
      <c r="E109" s="155">
        <f>'3. INDEP_LIVING'!T109</f>
        <v>77.188861686812174</v>
      </c>
      <c r="F109" s="156">
        <f>'4. CAPACITY'!P109</f>
        <v>65.903608572259387</v>
      </c>
      <c r="G109" s="70"/>
      <c r="H109" s="70"/>
      <c r="I109" s="70"/>
      <c r="J109" s="70"/>
      <c r="K109" s="157">
        <f t="shared" si="14"/>
        <v>42.073230129431394</v>
      </c>
      <c r="L109" s="160">
        <f t="shared" si="15"/>
        <v>1</v>
      </c>
      <c r="M109" s="159">
        <f t="shared" si="16"/>
        <v>679</v>
      </c>
      <c r="N109" s="159">
        <f t="shared" si="16"/>
        <v>752.86073049512834</v>
      </c>
      <c r="O109" s="159">
        <f t="shared" si="16"/>
        <v>727.00266510118195</v>
      </c>
      <c r="P109" s="159">
        <f t="shared" si="16"/>
        <v>1171.5282202245951</v>
      </c>
      <c r="Q109" s="159">
        <f t="shared" si="18"/>
        <v>3330.3916158209058</v>
      </c>
      <c r="R109" s="159">
        <f t="shared" si="19"/>
        <v>20.387992714563502</v>
      </c>
      <c r="S109" s="159">
        <f t="shared" si="19"/>
        <v>22.605771853336719</v>
      </c>
      <c r="T109" s="159">
        <f t="shared" si="17"/>
        <v>21.829344682696831</v>
      </c>
      <c r="U109" s="159">
        <f t="shared" si="17"/>
        <v>35.176890749402936</v>
      </c>
      <c r="W109" s="61"/>
    </row>
    <row r="110" spans="1:23" ht="15.75" thickBot="1">
      <c r="A110" s="162">
        <v>28</v>
      </c>
      <c r="B110" s="163" t="s">
        <v>15</v>
      </c>
      <c r="C110" s="191">
        <f>'1. EMPLOYMENT'!K110</f>
        <v>30.225000000000001</v>
      </c>
      <c r="D110" s="191">
        <f>'2. PARTICIPATION'!K110</f>
        <v>22.153333050957805</v>
      </c>
      <c r="E110" s="191">
        <f>'3. INDEP_LIVING'!T110</f>
        <v>73.205006650912139</v>
      </c>
      <c r="F110" s="192">
        <f>'4. CAPACITY'!P110</f>
        <v>61.860277395941054</v>
      </c>
      <c r="G110" s="70"/>
      <c r="H110" s="70"/>
      <c r="I110" s="70"/>
      <c r="J110" s="70"/>
      <c r="K110" s="190">
        <f t="shared" si="14"/>
        <v>38.024972712114653</v>
      </c>
      <c r="L110" s="164">
        <f t="shared" si="15"/>
        <v>3</v>
      </c>
      <c r="M110" s="159">
        <f t="shared" ref="M110:P110" si="20">+C94*G$43</f>
        <v>499.625</v>
      </c>
      <c r="N110" s="159">
        <f t="shared" si="20"/>
        <v>844.36316695352843</v>
      </c>
      <c r="O110" s="159">
        <f t="shared" si="20"/>
        <v>676.21224217600388</v>
      </c>
      <c r="P110" s="159">
        <f t="shared" si="20"/>
        <v>1101.4061036821618</v>
      </c>
      <c r="Q110" s="159">
        <f t="shared" si="18"/>
        <v>3121.6065128116943</v>
      </c>
      <c r="R110" s="159">
        <f t="shared" si="19"/>
        <v>16.005380497171558</v>
      </c>
      <c r="S110" s="159">
        <f t="shared" si="19"/>
        <v>27.048994275482642</v>
      </c>
      <c r="T110" s="159">
        <f t="shared" si="17"/>
        <v>21.66231520214653</v>
      </c>
      <c r="U110" s="159">
        <f t="shared" si="17"/>
        <v>35.283310025199263</v>
      </c>
      <c r="W110" s="61"/>
    </row>
    <row r="111" spans="1:23">
      <c r="M111" s="61">
        <f t="shared" ref="M111:P125" si="21">+C96*G$43</f>
        <v>990.5</v>
      </c>
      <c r="N111" s="61">
        <f t="shared" si="21"/>
        <v>561.23213519975104</v>
      </c>
      <c r="O111" s="61">
        <f t="shared" si="21"/>
        <v>562.18538694124027</v>
      </c>
      <c r="P111" s="61">
        <f t="shared" si="21"/>
        <v>940.5222002400352</v>
      </c>
      <c r="Q111" s="61">
        <f t="shared" si="18"/>
        <v>3054.4397223810265</v>
      </c>
      <c r="R111" s="61">
        <f t="shared" si="19"/>
        <v>32.42820582584212</v>
      </c>
      <c r="S111" s="61">
        <f t="shared" si="19"/>
        <v>18.374307113916586</v>
      </c>
      <c r="T111" s="61">
        <f t="shared" si="17"/>
        <v>18.405515840495948</v>
      </c>
      <c r="U111" s="61">
        <f t="shared" si="17"/>
        <v>30.791971219745339</v>
      </c>
      <c r="W111" s="61"/>
    </row>
    <row r="112" spans="1:23">
      <c r="B112" s="144" t="s">
        <v>68</v>
      </c>
      <c r="C112" s="165">
        <f>AVERAGE(C83:C110)</f>
        <v>22.119799497410902</v>
      </c>
      <c r="D112" s="165">
        <f>AVERAGE(D83:D110)</f>
        <v>17.465641810244851</v>
      </c>
      <c r="E112" s="165">
        <f>AVERAGE(E83:E110)</f>
        <v>68.968009816088696</v>
      </c>
      <c r="F112" s="165">
        <f>AVERAGE(F83:F110)</f>
        <v>54.145639695723467</v>
      </c>
      <c r="K112" s="165">
        <f>AVERAGE(K83:K110)</f>
        <v>31.580833378433084</v>
      </c>
      <c r="M112" s="61">
        <f t="shared" si="21"/>
        <v>897.83333333333348</v>
      </c>
      <c r="N112" s="61">
        <f t="shared" si="21"/>
        <v>487.46398893484837</v>
      </c>
      <c r="O112" s="61">
        <f t="shared" si="21"/>
        <v>671.4099736050191</v>
      </c>
      <c r="P112" s="61">
        <f t="shared" si="21"/>
        <v>956.90795583377337</v>
      </c>
      <c r="Q112" s="61">
        <f t="shared" si="18"/>
        <v>3013.6152517069745</v>
      </c>
      <c r="R112" s="61">
        <f t="shared" si="19"/>
        <v>29.792566679664301</v>
      </c>
      <c r="S112" s="61">
        <f t="shared" si="19"/>
        <v>16.175388967079943</v>
      </c>
      <c r="T112" s="61">
        <f t="shared" si="17"/>
        <v>22.279220057196035</v>
      </c>
      <c r="U112" s="61">
        <f t="shared" si="17"/>
        <v>31.752824296059718</v>
      </c>
      <c r="W112" s="61"/>
    </row>
    <row r="113" spans="13:23">
      <c r="M113" s="159">
        <f t="shared" si="21"/>
        <v>573.67350746268653</v>
      </c>
      <c r="N113" s="159">
        <f t="shared" si="21"/>
        <v>612.90245388096071</v>
      </c>
      <c r="O113" s="159">
        <f t="shared" si="21"/>
        <v>734.12117078693268</v>
      </c>
      <c r="P113" s="159">
        <f t="shared" si="21"/>
        <v>1255.9535048007626</v>
      </c>
      <c r="Q113" s="159">
        <f t="shared" si="18"/>
        <v>3176.6506369313424</v>
      </c>
      <c r="R113" s="159">
        <f t="shared" si="19"/>
        <v>18.059068277550896</v>
      </c>
      <c r="S113" s="159">
        <f t="shared" si="19"/>
        <v>19.293983630287624</v>
      </c>
      <c r="T113" s="159">
        <f t="shared" si="17"/>
        <v>23.109912127324669</v>
      </c>
      <c r="U113" s="159">
        <f t="shared" si="17"/>
        <v>39.537035964836811</v>
      </c>
      <c r="W113" s="61"/>
    </row>
    <row r="114" spans="13:23">
      <c r="M114" s="159">
        <f t="shared" si="21"/>
        <v>532</v>
      </c>
      <c r="N114" s="159">
        <f t="shared" si="21"/>
        <v>526.74507955870615</v>
      </c>
      <c r="O114" s="159">
        <f t="shared" si="21"/>
        <v>674.78670670976908</v>
      </c>
      <c r="P114" s="159">
        <f t="shared" si="21"/>
        <v>919.39196743376488</v>
      </c>
      <c r="Q114" s="159">
        <f t="shared" si="18"/>
        <v>2652.92375370224</v>
      </c>
      <c r="R114" s="159">
        <f t="shared" si="19"/>
        <v>20.053346774764144</v>
      </c>
      <c r="S114" s="159">
        <f t="shared" si="19"/>
        <v>19.855266432878686</v>
      </c>
      <c r="T114" s="159">
        <f t="shared" si="17"/>
        <v>25.435586144082833</v>
      </c>
      <c r="U114" s="159">
        <f t="shared" si="17"/>
        <v>34.655800648274344</v>
      </c>
      <c r="W114" s="61"/>
    </row>
    <row r="115" spans="13:23">
      <c r="M115" s="159">
        <f t="shared" si="21"/>
        <v>285.79250000000002</v>
      </c>
      <c r="N115" s="159">
        <f t="shared" si="21"/>
        <v>579.5225255631392</v>
      </c>
      <c r="O115" s="159">
        <f t="shared" si="21"/>
        <v>700.99064974668124</v>
      </c>
      <c r="P115" s="159">
        <f t="shared" si="21"/>
        <v>1114.0372426638241</v>
      </c>
      <c r="Q115" s="159">
        <f t="shared" si="18"/>
        <v>2680.3429179736445</v>
      </c>
      <c r="R115" s="159">
        <f t="shared" si="19"/>
        <v>10.662534934748606</v>
      </c>
      <c r="S115" s="159">
        <f t="shared" si="19"/>
        <v>21.62120830424421</v>
      </c>
      <c r="T115" s="159">
        <f t="shared" si="17"/>
        <v>26.153021131961516</v>
      </c>
      <c r="U115" s="159">
        <f t="shared" si="17"/>
        <v>41.563235629045671</v>
      </c>
      <c r="W115" s="61"/>
    </row>
    <row r="116" spans="13:23">
      <c r="M116" s="159">
        <f t="shared" si="21"/>
        <v>844.375</v>
      </c>
      <c r="N116" s="159">
        <f t="shared" si="21"/>
        <v>754.16484206748021</v>
      </c>
      <c r="O116" s="159">
        <f t="shared" si="21"/>
        <v>778.02512704149513</v>
      </c>
      <c r="P116" s="159">
        <f t="shared" si="21"/>
        <v>1210.4742250855438</v>
      </c>
      <c r="Q116" s="159">
        <f t="shared" si="18"/>
        <v>3587.039194194519</v>
      </c>
      <c r="R116" s="159">
        <f t="shared" si="19"/>
        <v>23.539608972396721</v>
      </c>
      <c r="S116" s="159">
        <f t="shared" si="19"/>
        <v>21.02471707830977</v>
      </c>
      <c r="T116" s="159">
        <f t="shared" si="17"/>
        <v>21.689897570695578</v>
      </c>
      <c r="U116" s="159">
        <f t="shared" si="17"/>
        <v>33.745776378597938</v>
      </c>
      <c r="W116" s="61"/>
    </row>
    <row r="117" spans="13:23">
      <c r="M117" s="159">
        <f t="shared" si="21"/>
        <v>664.125</v>
      </c>
      <c r="N117" s="159">
        <f t="shared" si="21"/>
        <v>608.75293695172627</v>
      </c>
      <c r="O117" s="159">
        <f t="shared" si="21"/>
        <v>715.87711664224742</v>
      </c>
      <c r="P117" s="159">
        <f t="shared" si="21"/>
        <v>1121.1603482630726</v>
      </c>
      <c r="Q117" s="159">
        <f t="shared" si="18"/>
        <v>3109.9154018570462</v>
      </c>
      <c r="R117" s="159">
        <f t="shared" si="19"/>
        <v>21.355082508142385</v>
      </c>
      <c r="S117" s="159">
        <f t="shared" si="19"/>
        <v>19.574581886961209</v>
      </c>
      <c r="T117" s="159">
        <f t="shared" si="17"/>
        <v>23.019182972461905</v>
      </c>
      <c r="U117" s="159">
        <f t="shared" si="17"/>
        <v>36.051152632434501</v>
      </c>
      <c r="W117" s="61"/>
    </row>
    <row r="118" spans="13:23">
      <c r="M118" s="159">
        <f t="shared" si="21"/>
        <v>490</v>
      </c>
      <c r="N118" s="159">
        <f t="shared" si="21"/>
        <v>455.4905020200116</v>
      </c>
      <c r="O118" s="159">
        <f t="shared" si="21"/>
        <v>641.4389008102836</v>
      </c>
      <c r="P118" s="159">
        <f t="shared" si="21"/>
        <v>968.80014083696892</v>
      </c>
      <c r="Q118" s="159">
        <f t="shared" si="18"/>
        <v>2555.7295436672639</v>
      </c>
      <c r="R118" s="159">
        <f t="shared" si="19"/>
        <v>19.172607728159292</v>
      </c>
      <c r="S118" s="159">
        <f t="shared" si="19"/>
        <v>17.822327998228634</v>
      </c>
      <c r="T118" s="159">
        <f t="shared" si="17"/>
        <v>25.098074340443354</v>
      </c>
      <c r="U118" s="159">
        <f t="shared" si="17"/>
        <v>37.906989933168731</v>
      </c>
    </row>
    <row r="119" spans="13:23">
      <c r="M119" s="159">
        <f t="shared" si="21"/>
        <v>1069.25</v>
      </c>
      <c r="N119" s="159">
        <f t="shared" si="21"/>
        <v>487.77078885105891</v>
      </c>
      <c r="O119" s="159">
        <f t="shared" si="21"/>
        <v>653.9067962709687</v>
      </c>
      <c r="P119" s="159">
        <f t="shared" si="21"/>
        <v>1022.8578554869248</v>
      </c>
      <c r="Q119" s="159">
        <f t="shared" si="18"/>
        <v>3233.7854406089527</v>
      </c>
      <c r="R119" s="159">
        <f t="shared" si="19"/>
        <v>33.064964254358507</v>
      </c>
      <c r="S119" s="159">
        <f t="shared" si="19"/>
        <v>15.083585408165082</v>
      </c>
      <c r="T119" s="159">
        <f t="shared" si="17"/>
        <v>20.221094079384308</v>
      </c>
      <c r="U119" s="159">
        <f t="shared" si="17"/>
        <v>31.630356258092089</v>
      </c>
    </row>
    <row r="120" spans="13:23">
      <c r="M120" s="159">
        <f t="shared" si="21"/>
        <v>921.375</v>
      </c>
      <c r="N120" s="159">
        <f t="shared" si="21"/>
        <v>468.94755318931374</v>
      </c>
      <c r="O120" s="159">
        <f t="shared" si="21"/>
        <v>592.37324634504216</v>
      </c>
      <c r="P120" s="159">
        <f t="shared" si="21"/>
        <v>789.31521553910125</v>
      </c>
      <c r="Q120" s="159">
        <f t="shared" si="18"/>
        <v>2772.0110150734572</v>
      </c>
      <c r="R120" s="159">
        <f t="shared" si="19"/>
        <v>33.238504284066991</v>
      </c>
      <c r="S120" s="159">
        <f t="shared" si="19"/>
        <v>16.91723267473693</v>
      </c>
      <c r="T120" s="159">
        <f t="shared" si="17"/>
        <v>21.369801314781011</v>
      </c>
      <c r="U120" s="159">
        <f t="shared" si="17"/>
        <v>28.474461726415061</v>
      </c>
    </row>
    <row r="121" spans="13:23">
      <c r="M121" s="159">
        <f t="shared" si="21"/>
        <v>540.75</v>
      </c>
      <c r="N121" s="159">
        <f t="shared" si="21"/>
        <v>542.48198137702582</v>
      </c>
      <c r="O121" s="159">
        <f t="shared" si="21"/>
        <v>727.95796992187422</v>
      </c>
      <c r="P121" s="159">
        <f t="shared" si="21"/>
        <v>1003.5697201620691</v>
      </c>
      <c r="Q121" s="159">
        <f t="shared" si="18"/>
        <v>2814.7596714609695</v>
      </c>
      <c r="R121" s="159">
        <f t="shared" si="19"/>
        <v>19.211231618908688</v>
      </c>
      <c r="S121" s="159">
        <f t="shared" si="19"/>
        <v>19.272763741689413</v>
      </c>
      <c r="T121" s="159">
        <f t="shared" si="17"/>
        <v>25.862171371243065</v>
      </c>
      <c r="U121" s="159">
        <f t="shared" si="17"/>
        <v>35.65383326815882</v>
      </c>
    </row>
    <row r="122" spans="13:23">
      <c r="M122" s="159">
        <f t="shared" si="21"/>
        <v>499.1875</v>
      </c>
      <c r="N122" s="159">
        <f t="shared" si="21"/>
        <v>498.46707725749474</v>
      </c>
      <c r="O122" s="159">
        <f t="shared" si="21"/>
        <v>657.92219795241692</v>
      </c>
      <c r="P122" s="159">
        <f t="shared" si="21"/>
        <v>934.42183811480481</v>
      </c>
      <c r="Q122" s="159">
        <f t="shared" si="18"/>
        <v>2589.9986133247166</v>
      </c>
      <c r="R122" s="159">
        <f t="shared" si="19"/>
        <v>19.273658967685911</v>
      </c>
      <c r="S122" s="159">
        <f t="shared" si="19"/>
        <v>19.245843402889896</v>
      </c>
      <c r="T122" s="159">
        <f t="shared" si="17"/>
        <v>25.402415065692203</v>
      </c>
      <c r="U122" s="159">
        <f t="shared" si="17"/>
        <v>36.078082563731982</v>
      </c>
    </row>
    <row r="123" spans="13:23">
      <c r="M123" s="159">
        <f t="shared" si="21"/>
        <v>1085.875</v>
      </c>
      <c r="N123" s="159">
        <f t="shared" si="21"/>
        <v>763.66324286633767</v>
      </c>
      <c r="O123" s="159">
        <f t="shared" si="21"/>
        <v>774.74484031513794</v>
      </c>
      <c r="P123" s="159">
        <f t="shared" si="21"/>
        <v>1254.901032844577</v>
      </c>
      <c r="Q123" s="159">
        <f t="shared" si="18"/>
        <v>3879.1841160260524</v>
      </c>
      <c r="R123" s="159">
        <f t="shared" si="19"/>
        <v>27.992355287131915</v>
      </c>
      <c r="S123" s="159">
        <f t="shared" si="19"/>
        <v>19.686181939945048</v>
      </c>
      <c r="T123" s="159">
        <f t="shared" si="17"/>
        <v>19.971850191756531</v>
      </c>
      <c r="U123" s="159">
        <f t="shared" si="17"/>
        <v>32.349612581166518</v>
      </c>
    </row>
    <row r="124" spans="13:23">
      <c r="M124" s="159">
        <f t="shared" si="21"/>
        <v>1313.375</v>
      </c>
      <c r="N124" s="159">
        <f t="shared" si="21"/>
        <v>803.98722462983017</v>
      </c>
      <c r="O124" s="159">
        <f t="shared" si="21"/>
        <v>771.88861686812174</v>
      </c>
      <c r="P124" s="159">
        <f t="shared" si="21"/>
        <v>1318.0721714451877</v>
      </c>
      <c r="Q124" s="159">
        <f t="shared" si="18"/>
        <v>4207.3230129431395</v>
      </c>
      <c r="R124" s="159">
        <f t="shared" si="19"/>
        <v>31.216405204915741</v>
      </c>
      <c r="S124" s="159">
        <f t="shared" si="19"/>
        <v>19.109234593029708</v>
      </c>
      <c r="T124" s="159">
        <f t="shared" si="17"/>
        <v>18.346312239244121</v>
      </c>
      <c r="U124" s="159">
        <f t="shared" si="17"/>
        <v>31.32804796281043</v>
      </c>
    </row>
    <row r="125" spans="13:23">
      <c r="M125" s="159">
        <f t="shared" si="21"/>
        <v>1057.875</v>
      </c>
      <c r="N125" s="159">
        <f t="shared" si="21"/>
        <v>775.36665678352313</v>
      </c>
      <c r="O125" s="159">
        <f t="shared" si="21"/>
        <v>732.05006650912139</v>
      </c>
      <c r="P125" s="159">
        <f t="shared" si="21"/>
        <v>1237.2055479188211</v>
      </c>
      <c r="Q125" s="159">
        <f t="shared" si="18"/>
        <v>3802.4972712114654</v>
      </c>
      <c r="R125" s="159">
        <f t="shared" si="19"/>
        <v>27.820532785365128</v>
      </c>
      <c r="S125" s="159">
        <f t="shared" si="19"/>
        <v>20.390985225782778</v>
      </c>
      <c r="T125" s="159">
        <f t="shared" si="17"/>
        <v>19.251823585816595</v>
      </c>
      <c r="U125" s="159">
        <f t="shared" si="17"/>
        <v>32.53665840303551</v>
      </c>
    </row>
    <row r="126" spans="13:23">
      <c r="M126" s="159" t="e">
        <f>+#REF!*G$43</f>
        <v>#REF!</v>
      </c>
      <c r="N126" s="159" t="e">
        <f>+#REF!*H$43</f>
        <v>#REF!</v>
      </c>
      <c r="O126" s="159" t="e">
        <f>+#REF!*I$43</f>
        <v>#REF!</v>
      </c>
      <c r="P126" s="159" t="e">
        <f>+#REF!*J$43</f>
        <v>#REF!</v>
      </c>
      <c r="Q126" s="159" t="e">
        <f t="shared" si="18"/>
        <v>#REF!</v>
      </c>
      <c r="R126" s="159" t="e">
        <f t="shared" si="19"/>
        <v>#REF!</v>
      </c>
      <c r="S126" s="159" t="e">
        <f t="shared" si="19"/>
        <v>#REF!</v>
      </c>
      <c r="T126" s="159" t="e">
        <f t="shared" si="17"/>
        <v>#REF!</v>
      </c>
      <c r="U126" s="159" t="e">
        <f t="shared" si="17"/>
        <v>#REF!</v>
      </c>
    </row>
  </sheetData>
  <mergeCells count="18">
    <mergeCell ref="R81:U81"/>
    <mergeCell ref="A41:B41"/>
    <mergeCell ref="C41:F41"/>
    <mergeCell ref="G41:J41"/>
    <mergeCell ref="K41:L41"/>
    <mergeCell ref="M41:P41"/>
    <mergeCell ref="R41:U41"/>
    <mergeCell ref="A81:B81"/>
    <mergeCell ref="C81:F81"/>
    <mergeCell ref="G81:J81"/>
    <mergeCell ref="K81:L81"/>
    <mergeCell ref="M81:P81"/>
    <mergeCell ref="R1:U1"/>
    <mergeCell ref="A1:B1"/>
    <mergeCell ref="C1:F1"/>
    <mergeCell ref="G1:J1"/>
    <mergeCell ref="K1:L1"/>
    <mergeCell ref="M1:P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1. EMPLOYMENT</vt:lpstr>
      <vt:lpstr>2. PARTICIPATION</vt:lpstr>
      <vt:lpstr>3. INDEP_LIVING</vt:lpstr>
      <vt:lpstr>4. CAPACITY</vt:lpstr>
      <vt:lpstr>overall AAI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bcpgoray</cp:lastModifiedBy>
  <cp:lastPrinted>2018-03-12T08:46:58Z</cp:lastPrinted>
  <dcterms:created xsi:type="dcterms:W3CDTF">2012-03-19T07:57:12Z</dcterms:created>
  <dcterms:modified xsi:type="dcterms:W3CDTF">2019-05-02T16:29:31Z</dcterms:modified>
</cp:coreProperties>
</file>