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docProps/app.xml" ContentType="application/vnd.openxmlformats-officedocument.extended-properties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1.xml" ContentType="application/vnd.openxmlformats-officedocument.spreadsheetml.worksheet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5" rupBuild="4507"/>
  <workbookPr codeName="ThisWorkbook" defaultThemeVersion="124226"/>
  <bookViews>
    <workbookView xWindow="0" yWindow="0" windowWidth="15360" windowHeight="9105" tabRatio="798" activeTab="4"/>
  </bookViews>
  <sheets>
    <sheet name="1. EMPLOYMENT" sheetId="12" r:id="rId1"/>
    <sheet name="2. PARTICIPATION" sheetId="13" r:id="rId2"/>
    <sheet name="3. INDEP_LIVING" sheetId="17" r:id="rId3"/>
    <sheet name="4. CAPACITY" sheetId="16" r:id="rId4"/>
    <sheet name="overall AAI" sheetId="21" r:id="rId5"/>
  </sheets>
  <calcPr calcId="125725"/>
  <extLst>
    <ext xmlns:xcalcf="http://schemas.microsoft.com/office/spreadsheetml/2018/calcfeatures" uri="{B58B0392-4F1F-4190-BB64-5DF3571DCE5F}">
      <xcalcf:calcFeatures>
        <xcalcf:feature name="microsoft.com:RD"/>
      </xcalcf:calcFeatures>
    </ext>
  </extLst>
</workbook>
</file>

<file path=xl/calcChain.xml><?xml version="1.0" encoding="utf-8"?>
<calcChain xmlns="http://schemas.openxmlformats.org/spreadsheetml/2006/main">
  <c r="P83" i="16"/>
  <c r="P116" s="1"/>
  <c r="P84"/>
  <c r="P115" s="1"/>
  <c r="P85"/>
  <c r="P86"/>
  <c r="P87"/>
  <c r="P88"/>
  <c r="P89"/>
  <c r="P90"/>
  <c r="P91"/>
  <c r="P92"/>
  <c r="P93"/>
  <c r="P94"/>
  <c r="P95"/>
  <c r="P96"/>
  <c r="P97"/>
  <c r="P98"/>
  <c r="P99"/>
  <c r="P100"/>
  <c r="P101"/>
  <c r="P102"/>
  <c r="P103"/>
  <c r="P104"/>
  <c r="P105"/>
  <c r="P106"/>
  <c r="P107"/>
  <c r="P108"/>
  <c r="P109"/>
  <c r="P110"/>
  <c r="P44"/>
  <c r="P45"/>
  <c r="P46"/>
  <c r="P47"/>
  <c r="P48"/>
  <c r="P49"/>
  <c r="P50"/>
  <c r="P51"/>
  <c r="P52"/>
  <c r="P53"/>
  <c r="P54"/>
  <c r="P55"/>
  <c r="P56"/>
  <c r="P57"/>
  <c r="P58"/>
  <c r="P59"/>
  <c r="P60"/>
  <c r="P61"/>
  <c r="P62"/>
  <c r="P63"/>
  <c r="P64"/>
  <c r="P65"/>
  <c r="P66"/>
  <c r="P67"/>
  <c r="P68"/>
  <c r="P69"/>
  <c r="P70"/>
  <c r="P4"/>
  <c r="P5"/>
  <c r="P6"/>
  <c r="P7"/>
  <c r="P8"/>
  <c r="P9"/>
  <c r="P10"/>
  <c r="P11"/>
  <c r="P12"/>
  <c r="P13"/>
  <c r="P14"/>
  <c r="P15"/>
  <c r="P16"/>
  <c r="P17"/>
  <c r="P18"/>
  <c r="P19"/>
  <c r="P20"/>
  <c r="P21"/>
  <c r="P22"/>
  <c r="P23"/>
  <c r="P24"/>
  <c r="P25"/>
  <c r="P26"/>
  <c r="P27"/>
  <c r="P28"/>
  <c r="P29"/>
  <c r="P30"/>
  <c r="T84" i="17"/>
  <c r="T85"/>
  <c r="T86"/>
  <c r="T87"/>
  <c r="T88"/>
  <c r="T89"/>
  <c r="T90"/>
  <c r="T91"/>
  <c r="T92"/>
  <c r="T93"/>
  <c r="T94"/>
  <c r="T95"/>
  <c r="T96"/>
  <c r="T97"/>
  <c r="T98"/>
  <c r="T99"/>
  <c r="T100"/>
  <c r="T101"/>
  <c r="T102"/>
  <c r="T103"/>
  <c r="T104"/>
  <c r="T105"/>
  <c r="T106"/>
  <c r="T107"/>
  <c r="T108"/>
  <c r="T109"/>
  <c r="T110"/>
  <c r="T44"/>
  <c r="T45"/>
  <c r="T46"/>
  <c r="T47"/>
  <c r="T48"/>
  <c r="T49"/>
  <c r="T50"/>
  <c r="T51"/>
  <c r="T52"/>
  <c r="T53"/>
  <c r="T54"/>
  <c r="T55"/>
  <c r="T56"/>
  <c r="T57"/>
  <c r="T58"/>
  <c r="T59"/>
  <c r="T60"/>
  <c r="T61"/>
  <c r="T62"/>
  <c r="T63"/>
  <c r="T64"/>
  <c r="T65"/>
  <c r="T66"/>
  <c r="T67"/>
  <c r="T68"/>
  <c r="T69"/>
  <c r="T70"/>
  <c r="T4"/>
  <c r="T5"/>
  <c r="T6"/>
  <c r="T7"/>
  <c r="T8"/>
  <c r="T9"/>
  <c r="T10"/>
  <c r="T11"/>
  <c r="T12"/>
  <c r="T13"/>
  <c r="T14"/>
  <c r="T15"/>
  <c r="T16"/>
  <c r="T17"/>
  <c r="T18"/>
  <c r="T19"/>
  <c r="T20"/>
  <c r="T21"/>
  <c r="T22"/>
  <c r="T23"/>
  <c r="T24"/>
  <c r="T25"/>
  <c r="T26"/>
  <c r="T27"/>
  <c r="T28"/>
  <c r="T29"/>
  <c r="T30"/>
  <c r="K84" i="13"/>
  <c r="K85"/>
  <c r="K86"/>
  <c r="K87"/>
  <c r="K88"/>
  <c r="K89"/>
  <c r="K90"/>
  <c r="K91"/>
  <c r="K92"/>
  <c r="K93"/>
  <c r="K94"/>
  <c r="K95"/>
  <c r="K96"/>
  <c r="K97"/>
  <c r="K98"/>
  <c r="K99"/>
  <c r="K100"/>
  <c r="K101"/>
  <c r="K102"/>
  <c r="K103"/>
  <c r="K104"/>
  <c r="K105"/>
  <c r="K106"/>
  <c r="K107"/>
  <c r="K108"/>
  <c r="K109"/>
  <c r="K110"/>
  <c r="K44"/>
  <c r="K45"/>
  <c r="K46"/>
  <c r="K47"/>
  <c r="K48"/>
  <c r="K49"/>
  <c r="K50"/>
  <c r="K51"/>
  <c r="K52"/>
  <c r="K53"/>
  <c r="K54"/>
  <c r="K55"/>
  <c r="K56"/>
  <c r="K57"/>
  <c r="K58"/>
  <c r="K59"/>
  <c r="K60"/>
  <c r="K61"/>
  <c r="K62"/>
  <c r="K63"/>
  <c r="K64"/>
  <c r="K65"/>
  <c r="K66"/>
  <c r="K67"/>
  <c r="K68"/>
  <c r="K69"/>
  <c r="K70"/>
  <c r="K4"/>
  <c r="K5"/>
  <c r="K6"/>
  <c r="K7"/>
  <c r="K8"/>
  <c r="K9"/>
  <c r="K10"/>
  <c r="K11"/>
  <c r="K12"/>
  <c r="K13"/>
  <c r="K14"/>
  <c r="K15"/>
  <c r="K16"/>
  <c r="K17"/>
  <c r="K18"/>
  <c r="K19"/>
  <c r="K20"/>
  <c r="K21"/>
  <c r="K22"/>
  <c r="K23"/>
  <c r="K24"/>
  <c r="K25"/>
  <c r="K26"/>
  <c r="K27"/>
  <c r="K28"/>
  <c r="K29"/>
  <c r="K30"/>
  <c r="K84" i="12"/>
  <c r="K85"/>
  <c r="K86"/>
  <c r="K87"/>
  <c r="K88"/>
  <c r="K89"/>
  <c r="K90"/>
  <c r="K91"/>
  <c r="K92"/>
  <c r="K93"/>
  <c r="K94"/>
  <c r="K95"/>
  <c r="K96"/>
  <c r="K97"/>
  <c r="K98"/>
  <c r="K99"/>
  <c r="K100"/>
  <c r="K101"/>
  <c r="K102"/>
  <c r="K103"/>
  <c r="K104"/>
  <c r="K105"/>
  <c r="K106"/>
  <c r="K107"/>
  <c r="K108"/>
  <c r="K109"/>
  <c r="K110"/>
  <c r="K44"/>
  <c r="K45"/>
  <c r="K46"/>
  <c r="K47"/>
  <c r="K48"/>
  <c r="K49"/>
  <c r="K50"/>
  <c r="K51"/>
  <c r="K52"/>
  <c r="K53"/>
  <c r="K54"/>
  <c r="K55"/>
  <c r="K56"/>
  <c r="K57"/>
  <c r="K58"/>
  <c r="K59"/>
  <c r="K60"/>
  <c r="K61"/>
  <c r="K62"/>
  <c r="K63"/>
  <c r="K64"/>
  <c r="K65"/>
  <c r="K66"/>
  <c r="K67"/>
  <c r="K68"/>
  <c r="K69"/>
  <c r="K70"/>
  <c r="K4"/>
  <c r="K5"/>
  <c r="K6"/>
  <c r="K7"/>
  <c r="K8"/>
  <c r="K9"/>
  <c r="K10"/>
  <c r="K11"/>
  <c r="K12"/>
  <c r="K13"/>
  <c r="K14"/>
  <c r="K15"/>
  <c r="K16"/>
  <c r="K17"/>
  <c r="K18"/>
  <c r="K19"/>
  <c r="K20"/>
  <c r="K21"/>
  <c r="K22"/>
  <c r="K23"/>
  <c r="K24"/>
  <c r="K25"/>
  <c r="K26"/>
  <c r="K27"/>
  <c r="K28"/>
  <c r="K29"/>
  <c r="K30"/>
  <c r="P114" i="16" l="1"/>
  <c r="P117"/>
  <c r="P113"/>
  <c r="T83" i="17"/>
  <c r="P126" i="21" l="1"/>
  <c r="O126"/>
  <c r="N126"/>
  <c r="M126"/>
  <c r="P78"/>
  <c r="O78"/>
  <c r="N78"/>
  <c r="M78"/>
  <c r="Q78" l="1"/>
  <c r="Q126"/>
  <c r="T126" s="1"/>
  <c r="S126" l="1"/>
  <c r="U126"/>
  <c r="R126"/>
  <c r="S78"/>
  <c r="T78"/>
  <c r="R78"/>
  <c r="U78"/>
  <c r="J117" i="17" l="1"/>
  <c r="I117"/>
  <c r="H117"/>
  <c r="G117"/>
  <c r="F117"/>
  <c r="E117"/>
  <c r="D117"/>
  <c r="C117"/>
  <c r="J116"/>
  <c r="I116"/>
  <c r="H116"/>
  <c r="G116"/>
  <c r="F116"/>
  <c r="E116"/>
  <c r="D116"/>
  <c r="C116"/>
  <c r="J115"/>
  <c r="I115"/>
  <c r="H115"/>
  <c r="G115"/>
  <c r="F115"/>
  <c r="E115"/>
  <c r="D115"/>
  <c r="C115"/>
  <c r="J114"/>
  <c r="I114"/>
  <c r="H114"/>
  <c r="G114"/>
  <c r="F114"/>
  <c r="E114"/>
  <c r="D114"/>
  <c r="C114"/>
  <c r="J113"/>
  <c r="I113"/>
  <c r="H113"/>
  <c r="G113"/>
  <c r="F113"/>
  <c r="E113"/>
  <c r="D113"/>
  <c r="C113"/>
  <c r="E110" i="21"/>
  <c r="S110" i="17"/>
  <c r="E109" i="21"/>
  <c r="S109" i="17"/>
  <c r="E108" i="21"/>
  <c r="S91" i="17"/>
  <c r="E107" i="21"/>
  <c r="S106" i="17"/>
  <c r="E106" i="21"/>
  <c r="S107" i="17"/>
  <c r="E105" i="21"/>
  <c r="S105" i="17"/>
  <c r="E104" i="21"/>
  <c r="S104" i="17"/>
  <c r="E103" i="21"/>
  <c r="S103" i="17"/>
  <c r="E102" i="21"/>
  <c r="S101" i="17"/>
  <c r="E101" i="21"/>
  <c r="S100" i="17"/>
  <c r="E100" i="21"/>
  <c r="S98" i="17"/>
  <c r="E99" i="21"/>
  <c r="S97" i="17"/>
  <c r="E98" i="21"/>
  <c r="S96" i="17"/>
  <c r="E97" i="21"/>
  <c r="S94" i="17"/>
  <c r="E96" i="21"/>
  <c r="S89" i="17"/>
  <c r="E95" i="21"/>
  <c r="S99" i="17"/>
  <c r="E94" i="21"/>
  <c r="S90" i="17"/>
  <c r="E93" i="21"/>
  <c r="S87" i="17"/>
  <c r="E92" i="21"/>
  <c r="S92" i="17"/>
  <c r="E91" i="21"/>
  <c r="S108" i="17"/>
  <c r="E90" i="21"/>
  <c r="S88" i="17"/>
  <c r="E89" i="21"/>
  <c r="S86" i="17"/>
  <c r="E88" i="21"/>
  <c r="S85" i="17"/>
  <c r="E87" i="21"/>
  <c r="S95" i="17"/>
  <c r="E86" i="21"/>
  <c r="S93" i="17"/>
  <c r="E85" i="21"/>
  <c r="S84" i="17"/>
  <c r="E84" i="21"/>
  <c r="S83" i="17"/>
  <c r="E83" i="21"/>
  <c r="S102" i="17"/>
  <c r="J77"/>
  <c r="I77"/>
  <c r="H77"/>
  <c r="G77"/>
  <c r="F77"/>
  <c r="E77"/>
  <c r="D77"/>
  <c r="C77"/>
  <c r="J76"/>
  <c r="I76"/>
  <c r="H76"/>
  <c r="G76"/>
  <c r="F76"/>
  <c r="E76"/>
  <c r="D76"/>
  <c r="C76"/>
  <c r="J75"/>
  <c r="I75"/>
  <c r="H75"/>
  <c r="G75"/>
  <c r="F75"/>
  <c r="E75"/>
  <c r="D75"/>
  <c r="C75"/>
  <c r="J74"/>
  <c r="I74"/>
  <c r="H74"/>
  <c r="G74"/>
  <c r="F74"/>
  <c r="E74"/>
  <c r="D74"/>
  <c r="C74"/>
  <c r="J73"/>
  <c r="I73"/>
  <c r="H73"/>
  <c r="G73"/>
  <c r="F73"/>
  <c r="E73"/>
  <c r="D73"/>
  <c r="C73"/>
  <c r="E70" i="21"/>
  <c r="S70" i="17"/>
  <c r="E69" i="21"/>
  <c r="S69" i="17"/>
  <c r="E68" i="21"/>
  <c r="S51" i="17"/>
  <c r="E67" i="21"/>
  <c r="S66" i="17"/>
  <c r="E66" i="21"/>
  <c r="S67" i="17"/>
  <c r="E65" i="21"/>
  <c r="S65" i="17"/>
  <c r="E64" i="21"/>
  <c r="S64" i="17"/>
  <c r="E63" i="21"/>
  <c r="S63" i="17"/>
  <c r="E62" i="21"/>
  <c r="S61" i="17"/>
  <c r="E61" i="21"/>
  <c r="S60" i="17"/>
  <c r="E60" i="21"/>
  <c r="S58" i="17"/>
  <c r="E59" i="21"/>
  <c r="S57" i="17"/>
  <c r="E58" i="21"/>
  <c r="S56" i="17"/>
  <c r="E57" i="21"/>
  <c r="S54" i="17"/>
  <c r="E56" i="21"/>
  <c r="S49" i="17"/>
  <c r="S59"/>
  <c r="E54" i="21"/>
  <c r="S50" i="17"/>
  <c r="S47"/>
  <c r="E52" i="21"/>
  <c r="S52" i="17"/>
  <c r="S68"/>
  <c r="E50" i="21"/>
  <c r="S48" i="17"/>
  <c r="S46"/>
  <c r="E48" i="21"/>
  <c r="S45" i="17"/>
  <c r="S55"/>
  <c r="E46" i="21"/>
  <c r="S53" i="17"/>
  <c r="E45" i="21"/>
  <c r="S44" i="17"/>
  <c r="E44" i="21"/>
  <c r="S43" i="17"/>
  <c r="T43"/>
  <c r="E43" i="21" s="1"/>
  <c r="S62" i="17"/>
  <c r="J37"/>
  <c r="I37"/>
  <c r="H37"/>
  <c r="G37"/>
  <c r="F37"/>
  <c r="E37"/>
  <c r="D37"/>
  <c r="C37"/>
  <c r="J36"/>
  <c r="I36"/>
  <c r="H36"/>
  <c r="G36"/>
  <c r="F36"/>
  <c r="E36"/>
  <c r="D36"/>
  <c r="C36"/>
  <c r="J35"/>
  <c r="I35"/>
  <c r="H35"/>
  <c r="G35"/>
  <c r="F35"/>
  <c r="E35"/>
  <c r="D35"/>
  <c r="C35"/>
  <c r="J34"/>
  <c r="I34"/>
  <c r="H34"/>
  <c r="G34"/>
  <c r="F34"/>
  <c r="E34"/>
  <c r="D34"/>
  <c r="C34"/>
  <c r="J33"/>
  <c r="I33"/>
  <c r="H33"/>
  <c r="G33"/>
  <c r="F33"/>
  <c r="E33"/>
  <c r="D33"/>
  <c r="C33"/>
  <c r="E30" i="21"/>
  <c r="S30" i="17"/>
  <c r="E29" i="21"/>
  <c r="S29" i="17"/>
  <c r="E28" i="21"/>
  <c r="S11" i="17"/>
  <c r="E27" i="21"/>
  <c r="S26" i="17"/>
  <c r="E26" i="21"/>
  <c r="S27" i="17"/>
  <c r="E25" i="21"/>
  <c r="S25" i="17"/>
  <c r="E24" i="21"/>
  <c r="S24" i="17"/>
  <c r="E23" i="21"/>
  <c r="S23" i="17"/>
  <c r="E22" i="21"/>
  <c r="S21" i="17"/>
  <c r="E21" i="21"/>
  <c r="S20" i="17"/>
  <c r="E20" i="21"/>
  <c r="S18" i="17"/>
  <c r="E19" i="21"/>
  <c r="S17" i="17"/>
  <c r="E18" i="21"/>
  <c r="S16" i="17"/>
  <c r="E17" i="21"/>
  <c r="S14" i="17"/>
  <c r="E16" i="21"/>
  <c r="S9" i="17"/>
  <c r="E15" i="21"/>
  <c r="S19" i="17"/>
  <c r="E14" i="21"/>
  <c r="S10" i="17"/>
  <c r="E13" i="21"/>
  <c r="S7" i="17"/>
  <c r="E12" i="21"/>
  <c r="S12" i="17"/>
  <c r="E11" i="21"/>
  <c r="S28" i="17"/>
  <c r="E10" i="21"/>
  <c r="S8" i="17"/>
  <c r="E9" i="21"/>
  <c r="S6" i="17"/>
  <c r="E8" i="21"/>
  <c r="S5" i="17"/>
  <c r="E7" i="21"/>
  <c r="S15" i="17"/>
  <c r="E6" i="21"/>
  <c r="S13" i="17"/>
  <c r="E5" i="21"/>
  <c r="S4" i="17"/>
  <c r="E4" i="21"/>
  <c r="S3" i="17"/>
  <c r="T3"/>
  <c r="S22"/>
  <c r="O103" i="21" l="1"/>
  <c r="O105"/>
  <c r="O107"/>
  <c r="O109"/>
  <c r="O110"/>
  <c r="O111"/>
  <c r="O113"/>
  <c r="O115"/>
  <c r="O117"/>
  <c r="O119"/>
  <c r="O121"/>
  <c r="O123"/>
  <c r="O125"/>
  <c r="O102"/>
  <c r="O106"/>
  <c r="O114"/>
  <c r="O120"/>
  <c r="O122"/>
  <c r="O124"/>
  <c r="O101"/>
  <c r="E112"/>
  <c r="O100"/>
  <c r="O104"/>
  <c r="O108"/>
  <c r="O112"/>
  <c r="O116"/>
  <c r="O118"/>
  <c r="O51"/>
  <c r="W55" i="17"/>
  <c r="E55" i="21"/>
  <c r="O69"/>
  <c r="O52"/>
  <c r="O59"/>
  <c r="O64"/>
  <c r="O68"/>
  <c r="O73"/>
  <c r="O77"/>
  <c r="W47" i="17"/>
  <c r="E47" i="21"/>
  <c r="W49" i="17"/>
  <c r="E49" i="21"/>
  <c r="W53" i="17"/>
  <c r="E53" i="21"/>
  <c r="O65"/>
  <c r="O55"/>
  <c r="O57"/>
  <c r="O61"/>
  <c r="O62"/>
  <c r="O66"/>
  <c r="O70"/>
  <c r="O71"/>
  <c r="O75"/>
  <c r="O53"/>
  <c r="O54"/>
  <c r="W51" i="17"/>
  <c r="E51" i="21"/>
  <c r="O67"/>
  <c r="O72"/>
  <c r="O74"/>
  <c r="O76"/>
  <c r="U30" i="17"/>
  <c r="E3" i="21"/>
  <c r="O5"/>
  <c r="O7"/>
  <c r="O9"/>
  <c r="O11"/>
  <c r="O15"/>
  <c r="O17"/>
  <c r="O4"/>
  <c r="O8"/>
  <c r="O12"/>
  <c r="O16"/>
  <c r="O20"/>
  <c r="O22"/>
  <c r="O26"/>
  <c r="O28"/>
  <c r="O6"/>
  <c r="O10"/>
  <c r="O14"/>
  <c r="O18"/>
  <c r="O24"/>
  <c r="O30"/>
  <c r="O25"/>
  <c r="O27"/>
  <c r="O29"/>
  <c r="O19"/>
  <c r="O21"/>
  <c r="O23"/>
  <c r="U46" i="17"/>
  <c r="U85"/>
  <c r="U95"/>
  <c r="U99"/>
  <c r="U105"/>
  <c r="U86"/>
  <c r="T115"/>
  <c r="W61"/>
  <c r="W63"/>
  <c r="W65"/>
  <c r="W67"/>
  <c r="W69"/>
  <c r="W57"/>
  <c r="W59"/>
  <c r="T116"/>
  <c r="U100"/>
  <c r="U102"/>
  <c r="U104"/>
  <c r="U106"/>
  <c r="U108"/>
  <c r="U110"/>
  <c r="W45"/>
  <c r="U88"/>
  <c r="U90"/>
  <c r="U92"/>
  <c r="U94"/>
  <c r="U96"/>
  <c r="U98"/>
  <c r="T77"/>
  <c r="U44"/>
  <c r="U48"/>
  <c r="U52"/>
  <c r="U56"/>
  <c r="U60"/>
  <c r="U64"/>
  <c r="U68"/>
  <c r="T74"/>
  <c r="U43"/>
  <c r="U47"/>
  <c r="U51"/>
  <c r="U55"/>
  <c r="U59"/>
  <c r="U63"/>
  <c r="U67"/>
  <c r="T76"/>
  <c r="U50"/>
  <c r="U54"/>
  <c r="U58"/>
  <c r="U62"/>
  <c r="U66"/>
  <c r="U70"/>
  <c r="U45"/>
  <c r="U49"/>
  <c r="U53"/>
  <c r="U57"/>
  <c r="U61"/>
  <c r="U65"/>
  <c r="U69"/>
  <c r="T73"/>
  <c r="U7"/>
  <c r="U13"/>
  <c r="U19"/>
  <c r="U25"/>
  <c r="U5"/>
  <c r="U9"/>
  <c r="U15"/>
  <c r="U21"/>
  <c r="U27"/>
  <c r="U11"/>
  <c r="U17"/>
  <c r="U23"/>
  <c r="U29"/>
  <c r="U8"/>
  <c r="U12"/>
  <c r="U6"/>
  <c r="U10"/>
  <c r="U14"/>
  <c r="U18"/>
  <c r="T36"/>
  <c r="U89"/>
  <c r="U93"/>
  <c r="U97"/>
  <c r="U101"/>
  <c r="U109"/>
  <c r="T113"/>
  <c r="T117"/>
  <c r="T33"/>
  <c r="T37"/>
  <c r="W43"/>
  <c r="W44"/>
  <c r="W46"/>
  <c r="W48"/>
  <c r="W50"/>
  <c r="W52"/>
  <c r="W54"/>
  <c r="W56"/>
  <c r="W58"/>
  <c r="W60"/>
  <c r="W62"/>
  <c r="W64"/>
  <c r="W66"/>
  <c r="W68"/>
  <c r="W70"/>
  <c r="T75"/>
  <c r="U84"/>
  <c r="T114"/>
  <c r="U4"/>
  <c r="U16"/>
  <c r="U20"/>
  <c r="U24"/>
  <c r="U28"/>
  <c r="T34"/>
  <c r="U83"/>
  <c r="U87"/>
  <c r="U91"/>
  <c r="U103"/>
  <c r="U107"/>
  <c r="U3"/>
  <c r="T35"/>
  <c r="U22"/>
  <c r="U26"/>
  <c r="E72" i="21" l="1"/>
  <c r="O58"/>
  <c r="O63"/>
  <c r="O60"/>
  <c r="O56"/>
  <c r="O3"/>
  <c r="E32"/>
  <c r="W73" i="17"/>
  <c r="O94" i="16"/>
  <c r="F94" i="21"/>
  <c r="P110" s="1"/>
  <c r="D113" i="13" l="1"/>
  <c r="D114"/>
  <c r="D73"/>
  <c r="D74"/>
  <c r="D33"/>
  <c r="D34"/>
  <c r="D33" i="16"/>
  <c r="D34"/>
  <c r="D74"/>
  <c r="D113"/>
  <c r="D114"/>
  <c r="D73"/>
  <c r="G33" l="1"/>
  <c r="F63" i="21" l="1"/>
  <c r="D9"/>
  <c r="N9" s="1"/>
  <c r="K3" i="13"/>
  <c r="D110" i="21"/>
  <c r="N125" s="1"/>
  <c r="D108"/>
  <c r="N123" s="1"/>
  <c r="D107"/>
  <c r="N122" s="1"/>
  <c r="D106"/>
  <c r="N121" s="1"/>
  <c r="D105"/>
  <c r="N120" s="1"/>
  <c r="D104"/>
  <c r="N119" s="1"/>
  <c r="D103"/>
  <c r="N118" s="1"/>
  <c r="D102"/>
  <c r="N117" s="1"/>
  <c r="D100"/>
  <c r="N115" s="1"/>
  <c r="D98"/>
  <c r="N113" s="1"/>
  <c r="D97"/>
  <c r="N112" s="1"/>
  <c r="D96"/>
  <c r="N111" s="1"/>
  <c r="D95"/>
  <c r="D94"/>
  <c r="N110" s="1"/>
  <c r="D92"/>
  <c r="N109" s="1"/>
  <c r="D90"/>
  <c r="N107" s="1"/>
  <c r="D89"/>
  <c r="N106" s="1"/>
  <c r="D88"/>
  <c r="N105" s="1"/>
  <c r="D87"/>
  <c r="N104" s="1"/>
  <c r="D86"/>
  <c r="N103" s="1"/>
  <c r="D84"/>
  <c r="N101" s="1"/>
  <c r="K83" i="13"/>
  <c r="N70"/>
  <c r="D70" i="21"/>
  <c r="N77" s="1"/>
  <c r="D69"/>
  <c r="N76" s="1"/>
  <c r="D68"/>
  <c r="N75" s="1"/>
  <c r="D66"/>
  <c r="N73" s="1"/>
  <c r="D65"/>
  <c r="N72" s="1"/>
  <c r="D64"/>
  <c r="N71" s="1"/>
  <c r="D62"/>
  <c r="N70" s="1"/>
  <c r="D61"/>
  <c r="N69" s="1"/>
  <c r="D60"/>
  <c r="N68" s="1"/>
  <c r="D58"/>
  <c r="N66" s="1"/>
  <c r="N57" i="13"/>
  <c r="D57" i="21"/>
  <c r="N65" s="1"/>
  <c r="D56"/>
  <c r="N64" s="1"/>
  <c r="D54"/>
  <c r="N62" s="1"/>
  <c r="D53"/>
  <c r="D52"/>
  <c r="N61" s="1"/>
  <c r="D50"/>
  <c r="N59" s="1"/>
  <c r="D49"/>
  <c r="N58" s="1"/>
  <c r="D48"/>
  <c r="N57" s="1"/>
  <c r="D46"/>
  <c r="N55" s="1"/>
  <c r="D45"/>
  <c r="K43" i="13"/>
  <c r="D43" i="21" s="1"/>
  <c r="D30"/>
  <c r="N30" s="1"/>
  <c r="D29"/>
  <c r="N29" s="1"/>
  <c r="D28"/>
  <c r="N28" s="1"/>
  <c r="D27"/>
  <c r="N27" s="1"/>
  <c r="D26"/>
  <c r="N26" s="1"/>
  <c r="D25"/>
  <c r="N25" s="1"/>
  <c r="D24"/>
  <c r="N24" s="1"/>
  <c r="D23"/>
  <c r="N23" s="1"/>
  <c r="D22"/>
  <c r="N22" s="1"/>
  <c r="D21"/>
  <c r="N21" s="1"/>
  <c r="D20"/>
  <c r="N20" s="1"/>
  <c r="D19"/>
  <c r="N19" s="1"/>
  <c r="D18"/>
  <c r="N18" s="1"/>
  <c r="D17"/>
  <c r="N17" s="1"/>
  <c r="D16"/>
  <c r="N16" s="1"/>
  <c r="D15"/>
  <c r="N15" s="1"/>
  <c r="D14"/>
  <c r="N14" s="1"/>
  <c r="D13"/>
  <c r="D12"/>
  <c r="N12" s="1"/>
  <c r="D11"/>
  <c r="N11" s="1"/>
  <c r="D10"/>
  <c r="N10" s="1"/>
  <c r="D8"/>
  <c r="N8" s="1"/>
  <c r="D7"/>
  <c r="N7" s="1"/>
  <c r="D6"/>
  <c r="N6" s="1"/>
  <c r="D5"/>
  <c r="N5" s="1"/>
  <c r="D4"/>
  <c r="N4" s="1"/>
  <c r="F11"/>
  <c r="P11" s="1"/>
  <c r="F110"/>
  <c r="P125" s="1"/>
  <c r="F109"/>
  <c r="P124" s="1"/>
  <c r="F108"/>
  <c r="P123" s="1"/>
  <c r="F107"/>
  <c r="P122" s="1"/>
  <c r="F106"/>
  <c r="P121" s="1"/>
  <c r="F105"/>
  <c r="P120" s="1"/>
  <c r="F104"/>
  <c r="P119" s="1"/>
  <c r="F103"/>
  <c r="P118" s="1"/>
  <c r="F102"/>
  <c r="P117" s="1"/>
  <c r="F101"/>
  <c r="P116" s="1"/>
  <c r="F100"/>
  <c r="P115" s="1"/>
  <c r="F99"/>
  <c r="P114" s="1"/>
  <c r="F98"/>
  <c r="P113" s="1"/>
  <c r="F97"/>
  <c r="P112" s="1"/>
  <c r="F96"/>
  <c r="P111" s="1"/>
  <c r="F95"/>
  <c r="F93"/>
  <c r="F92"/>
  <c r="P109" s="1"/>
  <c r="F91"/>
  <c r="P108" s="1"/>
  <c r="F90"/>
  <c r="P107" s="1"/>
  <c r="F89"/>
  <c r="P106" s="1"/>
  <c r="F88"/>
  <c r="P105" s="1"/>
  <c r="F87"/>
  <c r="P104" s="1"/>
  <c r="F86"/>
  <c r="P103" s="1"/>
  <c r="F85"/>
  <c r="P102" s="1"/>
  <c r="F84"/>
  <c r="P101" s="1"/>
  <c r="F83"/>
  <c r="F70"/>
  <c r="P77" s="1"/>
  <c r="F69"/>
  <c r="P76" s="1"/>
  <c r="F68"/>
  <c r="P75" s="1"/>
  <c r="F67"/>
  <c r="P74" s="1"/>
  <c r="F66"/>
  <c r="P73" s="1"/>
  <c r="F65"/>
  <c r="P72" s="1"/>
  <c r="F64"/>
  <c r="P71" s="1"/>
  <c r="F62"/>
  <c r="P70" s="1"/>
  <c r="F61"/>
  <c r="P69" s="1"/>
  <c r="F60"/>
  <c r="P68" s="1"/>
  <c r="F59"/>
  <c r="P67" s="1"/>
  <c r="F58"/>
  <c r="P66" s="1"/>
  <c r="F57"/>
  <c r="P65" s="1"/>
  <c r="F56"/>
  <c r="P64" s="1"/>
  <c r="F55"/>
  <c r="P63" s="1"/>
  <c r="F53"/>
  <c r="F52"/>
  <c r="P61" s="1"/>
  <c r="F51"/>
  <c r="P60" s="1"/>
  <c r="F50"/>
  <c r="P59" s="1"/>
  <c r="F49"/>
  <c r="P58" s="1"/>
  <c r="F48"/>
  <c r="P57" s="1"/>
  <c r="F47"/>
  <c r="P56" s="1"/>
  <c r="F46"/>
  <c r="P55" s="1"/>
  <c r="F45"/>
  <c r="F44"/>
  <c r="P52" s="1"/>
  <c r="P43" i="16"/>
  <c r="F43" i="21" s="1"/>
  <c r="F30"/>
  <c r="P30" s="1"/>
  <c r="F29"/>
  <c r="P29" s="1"/>
  <c r="F28"/>
  <c r="P28" s="1"/>
  <c r="F27"/>
  <c r="P27" s="1"/>
  <c r="F26"/>
  <c r="P26" s="1"/>
  <c r="F25"/>
  <c r="P25" s="1"/>
  <c r="F24"/>
  <c r="P24" s="1"/>
  <c r="F23"/>
  <c r="P23" s="1"/>
  <c r="F22"/>
  <c r="P22" s="1"/>
  <c r="F21"/>
  <c r="P21" s="1"/>
  <c r="F20"/>
  <c r="P20" s="1"/>
  <c r="F19"/>
  <c r="P19" s="1"/>
  <c r="F18"/>
  <c r="P18" s="1"/>
  <c r="F17"/>
  <c r="P17" s="1"/>
  <c r="F16"/>
  <c r="P16" s="1"/>
  <c r="F15"/>
  <c r="P15" s="1"/>
  <c r="F14"/>
  <c r="P14" s="1"/>
  <c r="F13"/>
  <c r="F12"/>
  <c r="P12" s="1"/>
  <c r="F10"/>
  <c r="P10" s="1"/>
  <c r="F9"/>
  <c r="P9" s="1"/>
  <c r="F8"/>
  <c r="P8" s="1"/>
  <c r="F7"/>
  <c r="P7" s="1"/>
  <c r="F6"/>
  <c r="P6" s="1"/>
  <c r="F5"/>
  <c r="P5" s="1"/>
  <c r="F4"/>
  <c r="P4" s="1"/>
  <c r="P3" i="16"/>
  <c r="F3" i="21" s="1"/>
  <c r="N54" l="1"/>
  <c r="N53"/>
  <c r="L91" i="13"/>
  <c r="D91" i="21"/>
  <c r="N108" s="1"/>
  <c r="F32"/>
  <c r="P3"/>
  <c r="N45" i="13"/>
  <c r="D85" i="21"/>
  <c r="N102" s="1"/>
  <c r="N69" i="13"/>
  <c r="D109" i="21"/>
  <c r="N124" s="1"/>
  <c r="N55" i="13"/>
  <c r="D55" i="21"/>
  <c r="N63" s="1"/>
  <c r="L9" i="13"/>
  <c r="D3" i="21"/>
  <c r="S54" i="16"/>
  <c r="F54" i="21"/>
  <c r="P62" s="1"/>
  <c r="F112"/>
  <c r="P100"/>
  <c r="N51" i="13"/>
  <c r="D51" i="21"/>
  <c r="N60" s="1"/>
  <c r="N46" i="13"/>
  <c r="N59"/>
  <c r="D59" i="21"/>
  <c r="N67" s="1"/>
  <c r="N65" i="13"/>
  <c r="N53"/>
  <c r="D93" i="21"/>
  <c r="N54" i="13"/>
  <c r="N67"/>
  <c r="D67" i="21"/>
  <c r="N74" s="1"/>
  <c r="P51"/>
  <c r="N51"/>
  <c r="N49" i="13"/>
  <c r="N62"/>
  <c r="K114"/>
  <c r="D83" i="21"/>
  <c r="L99" i="13"/>
  <c r="D99" i="21"/>
  <c r="N114" s="1"/>
  <c r="N47" i="13"/>
  <c r="D47" i="21"/>
  <c r="N56" s="1"/>
  <c r="N61" i="13"/>
  <c r="D101" i="21"/>
  <c r="N116" s="1"/>
  <c r="P54"/>
  <c r="P53"/>
  <c r="L69" i="13"/>
  <c r="D44" i="21"/>
  <c r="N52" s="1"/>
  <c r="N63" i="13"/>
  <c r="D63" i="21"/>
  <c r="K36" i="13"/>
  <c r="L7"/>
  <c r="L11"/>
  <c r="L15"/>
  <c r="L19"/>
  <c r="L23"/>
  <c r="L27"/>
  <c r="K74"/>
  <c r="L84"/>
  <c r="L89"/>
  <c r="L92"/>
  <c r="L97"/>
  <c r="L100"/>
  <c r="L105"/>
  <c r="L108"/>
  <c r="L60"/>
  <c r="L90"/>
  <c r="L98"/>
  <c r="L106"/>
  <c r="L5"/>
  <c r="L13"/>
  <c r="L17"/>
  <c r="L21"/>
  <c r="L25"/>
  <c r="L29"/>
  <c r="K117"/>
  <c r="L85"/>
  <c r="L88"/>
  <c r="L93"/>
  <c r="L96"/>
  <c r="L101"/>
  <c r="L104"/>
  <c r="L109"/>
  <c r="L52"/>
  <c r="L68"/>
  <c r="L87"/>
  <c r="L95"/>
  <c r="L103"/>
  <c r="L48"/>
  <c r="N50"/>
  <c r="L56"/>
  <c r="N58"/>
  <c r="L64"/>
  <c r="N66"/>
  <c r="L83"/>
  <c r="L86"/>
  <c r="L94"/>
  <c r="L102"/>
  <c r="L107"/>
  <c r="L110"/>
  <c r="S46" i="16"/>
  <c r="S50"/>
  <c r="S66"/>
  <c r="S70"/>
  <c r="S58"/>
  <c r="S55"/>
  <c r="Q94"/>
  <c r="S43"/>
  <c r="S63"/>
  <c r="Q49"/>
  <c r="S62"/>
  <c r="Q44"/>
  <c r="Q7"/>
  <c r="Q83"/>
  <c r="P36"/>
  <c r="L45" i="13"/>
  <c r="L53"/>
  <c r="L61"/>
  <c r="K75"/>
  <c r="K34"/>
  <c r="L44"/>
  <c r="K115"/>
  <c r="K35"/>
  <c r="L43"/>
  <c r="N44"/>
  <c r="L47"/>
  <c r="N48"/>
  <c r="L51"/>
  <c r="N52"/>
  <c r="L55"/>
  <c r="N56"/>
  <c r="L59"/>
  <c r="N60"/>
  <c r="L63"/>
  <c r="N64"/>
  <c r="L67"/>
  <c r="N68"/>
  <c r="K77"/>
  <c r="K116"/>
  <c r="K33"/>
  <c r="K37"/>
  <c r="L49"/>
  <c r="L57"/>
  <c r="L65"/>
  <c r="L3"/>
  <c r="K73"/>
  <c r="K76"/>
  <c r="L4"/>
  <c r="L6"/>
  <c r="L8"/>
  <c r="L10"/>
  <c r="L12"/>
  <c r="L14"/>
  <c r="L16"/>
  <c r="L18"/>
  <c r="L20"/>
  <c r="L22"/>
  <c r="L24"/>
  <c r="L26"/>
  <c r="L28"/>
  <c r="L30"/>
  <c r="N43"/>
  <c r="L46"/>
  <c r="L50"/>
  <c r="L54"/>
  <c r="L58"/>
  <c r="L62"/>
  <c r="L66"/>
  <c r="L70"/>
  <c r="K113"/>
  <c r="Q4" i="16"/>
  <c r="Q15"/>
  <c r="Q20"/>
  <c r="Q28"/>
  <c r="Q51"/>
  <c r="Q58"/>
  <c r="Q60"/>
  <c r="Q65"/>
  <c r="Q67"/>
  <c r="Q87"/>
  <c r="Q91"/>
  <c r="Q95"/>
  <c r="Q99"/>
  <c r="Q103"/>
  <c r="Q107"/>
  <c r="Q5"/>
  <c r="Q10"/>
  <c r="Q13"/>
  <c r="Q18"/>
  <c r="Q21"/>
  <c r="Q26"/>
  <c r="Q29"/>
  <c r="Q45"/>
  <c r="Q47"/>
  <c r="S51"/>
  <c r="Q54"/>
  <c r="Q56"/>
  <c r="Q61"/>
  <c r="Q63"/>
  <c r="S67"/>
  <c r="Q70"/>
  <c r="Q84"/>
  <c r="Q88"/>
  <c r="Q92"/>
  <c r="Q96"/>
  <c r="Q100"/>
  <c r="Q104"/>
  <c r="Q108"/>
  <c r="Q12"/>
  <c r="Q23"/>
  <c r="P33"/>
  <c r="P35"/>
  <c r="P34"/>
  <c r="Q3"/>
  <c r="P37"/>
  <c r="Q8"/>
  <c r="Q11"/>
  <c r="Q16"/>
  <c r="Q19"/>
  <c r="Q24"/>
  <c r="Q27"/>
  <c r="P77"/>
  <c r="S47"/>
  <c r="Q50"/>
  <c r="Q52"/>
  <c r="Q57"/>
  <c r="Q59"/>
  <c r="Q66"/>
  <c r="Q68"/>
  <c r="S45"/>
  <c r="Q85"/>
  <c r="S49"/>
  <c r="Q89"/>
  <c r="S53"/>
  <c r="Q93"/>
  <c r="S57"/>
  <c r="Q97"/>
  <c r="S61"/>
  <c r="Q101"/>
  <c r="S65"/>
  <c r="Q105"/>
  <c r="S69"/>
  <c r="Q109"/>
  <c r="Q6"/>
  <c r="Q9"/>
  <c r="Q14"/>
  <c r="Q17"/>
  <c r="Q22"/>
  <c r="Q25"/>
  <c r="Q30"/>
  <c r="Q46"/>
  <c r="Q48"/>
  <c r="Q53"/>
  <c r="Q55"/>
  <c r="S59"/>
  <c r="Q62"/>
  <c r="Q64"/>
  <c r="Q69"/>
  <c r="P74"/>
  <c r="Q86"/>
  <c r="Q90"/>
  <c r="Q98"/>
  <c r="Q102"/>
  <c r="Q106"/>
  <c r="Q110"/>
  <c r="P75"/>
  <c r="P73"/>
  <c r="S73" s="1"/>
  <c r="P76"/>
  <c r="Q43"/>
  <c r="S44"/>
  <c r="S48"/>
  <c r="S52"/>
  <c r="S56"/>
  <c r="S60"/>
  <c r="S64"/>
  <c r="S68"/>
  <c r="D112" i="21" l="1"/>
  <c r="D72"/>
  <c r="N73" i="13"/>
  <c r="N3" i="21"/>
  <c r="D32"/>
  <c r="N100"/>
  <c r="F72"/>
  <c r="K3" i="12"/>
  <c r="C3" i="21" s="1"/>
  <c r="K3" s="1"/>
  <c r="C4"/>
  <c r="K4" s="1"/>
  <c r="C5"/>
  <c r="K5" s="1"/>
  <c r="C6"/>
  <c r="K6" s="1"/>
  <c r="C7"/>
  <c r="K7" s="1"/>
  <c r="C8"/>
  <c r="K8" s="1"/>
  <c r="C9"/>
  <c r="K9" s="1"/>
  <c r="C10"/>
  <c r="K10" s="1"/>
  <c r="C11"/>
  <c r="K11" s="1"/>
  <c r="C12"/>
  <c r="K12" s="1"/>
  <c r="C13"/>
  <c r="K13" s="1"/>
  <c r="C14"/>
  <c r="K14" s="1"/>
  <c r="C15"/>
  <c r="K15" s="1"/>
  <c r="C16"/>
  <c r="K16" s="1"/>
  <c r="C17"/>
  <c r="K17" s="1"/>
  <c r="C18"/>
  <c r="K18" s="1"/>
  <c r="C19"/>
  <c r="K19" s="1"/>
  <c r="C20"/>
  <c r="K20" s="1"/>
  <c r="C21"/>
  <c r="K21" s="1"/>
  <c r="C22"/>
  <c r="K22" s="1"/>
  <c r="C23"/>
  <c r="K23" s="1"/>
  <c r="C24"/>
  <c r="K24" s="1"/>
  <c r="C25"/>
  <c r="K25" s="1"/>
  <c r="C26"/>
  <c r="K26" s="1"/>
  <c r="C27"/>
  <c r="K27" s="1"/>
  <c r="C28"/>
  <c r="K28" s="1"/>
  <c r="C29"/>
  <c r="K29" s="1"/>
  <c r="C30"/>
  <c r="K30" s="1"/>
  <c r="K43" i="12"/>
  <c r="C43" i="21" s="1"/>
  <c r="C44"/>
  <c r="K44" s="1"/>
  <c r="C45"/>
  <c r="K45" s="1"/>
  <c r="C46"/>
  <c r="K46" s="1"/>
  <c r="C47"/>
  <c r="K47" s="1"/>
  <c r="C48"/>
  <c r="K48" s="1"/>
  <c r="C49"/>
  <c r="K49" s="1"/>
  <c r="C50"/>
  <c r="K50" s="1"/>
  <c r="C51"/>
  <c r="K51" s="1"/>
  <c r="C52"/>
  <c r="K52" s="1"/>
  <c r="C53"/>
  <c r="K53" s="1"/>
  <c r="C54"/>
  <c r="K54" s="1"/>
  <c r="C55"/>
  <c r="K55" s="1"/>
  <c r="C56"/>
  <c r="K56" s="1"/>
  <c r="C57"/>
  <c r="K57" s="1"/>
  <c r="C58"/>
  <c r="K58" s="1"/>
  <c r="C59"/>
  <c r="K59" s="1"/>
  <c r="C60"/>
  <c r="K60" s="1"/>
  <c r="C61"/>
  <c r="K61" s="1"/>
  <c r="C62"/>
  <c r="K62" s="1"/>
  <c r="C63"/>
  <c r="K63" s="1"/>
  <c r="C64"/>
  <c r="K64" s="1"/>
  <c r="C65"/>
  <c r="K65" s="1"/>
  <c r="C66"/>
  <c r="K66" s="1"/>
  <c r="C67"/>
  <c r="K67" s="1"/>
  <c r="C68"/>
  <c r="K68" s="1"/>
  <c r="C69"/>
  <c r="K69" s="1"/>
  <c r="C70"/>
  <c r="K70" s="1"/>
  <c r="K83" i="12"/>
  <c r="C83" i="21" s="1"/>
  <c r="C84"/>
  <c r="K84" s="1"/>
  <c r="C85"/>
  <c r="K85" s="1"/>
  <c r="C86"/>
  <c r="K86" s="1"/>
  <c r="C87"/>
  <c r="K87" s="1"/>
  <c r="C88"/>
  <c r="K88" s="1"/>
  <c r="C90"/>
  <c r="K90" s="1"/>
  <c r="C91"/>
  <c r="K91" s="1"/>
  <c r="C92"/>
  <c r="K92" s="1"/>
  <c r="C93"/>
  <c r="K93" s="1"/>
  <c r="C94"/>
  <c r="K94" s="1"/>
  <c r="C95"/>
  <c r="K95" s="1"/>
  <c r="C96"/>
  <c r="K96" s="1"/>
  <c r="C98"/>
  <c r="K98" s="1"/>
  <c r="C99"/>
  <c r="K99" s="1"/>
  <c r="C100"/>
  <c r="K100" s="1"/>
  <c r="C101"/>
  <c r="K101" s="1"/>
  <c r="C102"/>
  <c r="K102" s="1"/>
  <c r="C103"/>
  <c r="K103" s="1"/>
  <c r="C104"/>
  <c r="K104" s="1"/>
  <c r="C106"/>
  <c r="K106" s="1"/>
  <c r="C107"/>
  <c r="K107" s="1"/>
  <c r="C108"/>
  <c r="K108" s="1"/>
  <c r="C109"/>
  <c r="K109" s="1"/>
  <c r="C110"/>
  <c r="K110" s="1"/>
  <c r="N43" i="12" l="1"/>
  <c r="M9" i="21"/>
  <c r="M76"/>
  <c r="M17"/>
  <c r="M68"/>
  <c r="M8"/>
  <c r="M104"/>
  <c r="M67"/>
  <c r="M15"/>
  <c r="M7"/>
  <c r="M125"/>
  <c r="M117"/>
  <c r="M110"/>
  <c r="M103"/>
  <c r="M73"/>
  <c r="M66"/>
  <c r="M59"/>
  <c r="M30"/>
  <c r="M22"/>
  <c r="M14"/>
  <c r="M6"/>
  <c r="N65" i="12"/>
  <c r="C105" i="21"/>
  <c r="K105" s="1"/>
  <c r="M69"/>
  <c r="M105"/>
  <c r="M52"/>
  <c r="M118"/>
  <c r="M60"/>
  <c r="W53"/>
  <c r="M72"/>
  <c r="M65"/>
  <c r="M58"/>
  <c r="M29"/>
  <c r="M21"/>
  <c r="M5"/>
  <c r="M111"/>
  <c r="M23"/>
  <c r="M115"/>
  <c r="M101"/>
  <c r="M71"/>
  <c r="M64"/>
  <c r="M57"/>
  <c r="M28"/>
  <c r="M20"/>
  <c r="M12"/>
  <c r="M4"/>
  <c r="N49" i="12"/>
  <c r="C89" i="21"/>
  <c r="K89" s="1"/>
  <c r="M25"/>
  <c r="M75"/>
  <c r="M24"/>
  <c r="C72"/>
  <c r="M51"/>
  <c r="K43"/>
  <c r="M116"/>
  <c r="M123"/>
  <c r="M122"/>
  <c r="M108"/>
  <c r="M63"/>
  <c r="W55"/>
  <c r="M56"/>
  <c r="M27"/>
  <c r="M19"/>
  <c r="M11"/>
  <c r="C32"/>
  <c r="M3"/>
  <c r="N57" i="12"/>
  <c r="C97" i="21"/>
  <c r="K97" s="1"/>
  <c r="M54"/>
  <c r="M53"/>
  <c r="M119"/>
  <c r="M61"/>
  <c r="M16"/>
  <c r="M74"/>
  <c r="M124"/>
  <c r="M102"/>
  <c r="M109"/>
  <c r="M114"/>
  <c r="M100"/>
  <c r="K83"/>
  <c r="M121"/>
  <c r="M113"/>
  <c r="M107"/>
  <c r="M77"/>
  <c r="M70"/>
  <c r="M62"/>
  <c r="M55"/>
  <c r="M26"/>
  <c r="M18"/>
  <c r="M10"/>
  <c r="N45" i="12"/>
  <c r="N69"/>
  <c r="N53"/>
  <c r="N61"/>
  <c r="L26"/>
  <c r="K36"/>
  <c r="L18"/>
  <c r="L10"/>
  <c r="L6"/>
  <c r="L24"/>
  <c r="L16"/>
  <c r="L8"/>
  <c r="N59"/>
  <c r="N55"/>
  <c r="L107"/>
  <c r="L99"/>
  <c r="L91"/>
  <c r="K117"/>
  <c r="K114"/>
  <c r="L103"/>
  <c r="L95"/>
  <c r="L87"/>
  <c r="K113"/>
  <c r="L105"/>
  <c r="L97"/>
  <c r="L89"/>
  <c r="L83"/>
  <c r="L109"/>
  <c r="L101"/>
  <c r="L93"/>
  <c r="L85"/>
  <c r="K115"/>
  <c r="N67"/>
  <c r="N63"/>
  <c r="N51"/>
  <c r="N47"/>
  <c r="L70"/>
  <c r="K35"/>
  <c r="L28"/>
  <c r="L20"/>
  <c r="L12"/>
  <c r="L4"/>
  <c r="L30"/>
  <c r="L22"/>
  <c r="L14"/>
  <c r="K33"/>
  <c r="L66"/>
  <c r="N66"/>
  <c r="L62"/>
  <c r="N62"/>
  <c r="L58"/>
  <c r="N58"/>
  <c r="L54"/>
  <c r="N54"/>
  <c r="L50"/>
  <c r="N50"/>
  <c r="L46"/>
  <c r="N46"/>
  <c r="N70"/>
  <c r="L68"/>
  <c r="N68"/>
  <c r="L64"/>
  <c r="N64"/>
  <c r="L60"/>
  <c r="N60"/>
  <c r="L56"/>
  <c r="N56"/>
  <c r="L52"/>
  <c r="N52"/>
  <c r="L48"/>
  <c r="N48"/>
  <c r="L44"/>
  <c r="N44"/>
  <c r="K73"/>
  <c r="K77"/>
  <c r="L43"/>
  <c r="L45"/>
  <c r="L47"/>
  <c r="L49"/>
  <c r="L51"/>
  <c r="L53"/>
  <c r="L55"/>
  <c r="L57"/>
  <c r="L59"/>
  <c r="L61"/>
  <c r="L63"/>
  <c r="L65"/>
  <c r="L67"/>
  <c r="L69"/>
  <c r="K74"/>
  <c r="K75"/>
  <c r="K76"/>
  <c r="K116"/>
  <c r="L110"/>
  <c r="L108"/>
  <c r="L106"/>
  <c r="L104"/>
  <c r="L102"/>
  <c r="L100"/>
  <c r="L98"/>
  <c r="L96"/>
  <c r="L94"/>
  <c r="L92"/>
  <c r="L90"/>
  <c r="L88"/>
  <c r="L86"/>
  <c r="L84"/>
  <c r="K34"/>
  <c r="L29"/>
  <c r="L27"/>
  <c r="L25"/>
  <c r="L23"/>
  <c r="L21"/>
  <c r="L19"/>
  <c r="L17"/>
  <c r="L15"/>
  <c r="L13"/>
  <c r="L11"/>
  <c r="L9"/>
  <c r="L7"/>
  <c r="L5"/>
  <c r="L3"/>
  <c r="K37"/>
  <c r="C112" i="21" l="1"/>
  <c r="K112"/>
  <c r="L30"/>
  <c r="L70"/>
  <c r="L6"/>
  <c r="L53"/>
  <c r="L52"/>
  <c r="L20"/>
  <c r="L25"/>
  <c r="L65"/>
  <c r="L60"/>
  <c r="W43"/>
  <c r="Q25"/>
  <c r="R25" s="1"/>
  <c r="Q71"/>
  <c r="Q21"/>
  <c r="R21" s="1"/>
  <c r="Q72"/>
  <c r="R72" s="1"/>
  <c r="Q68"/>
  <c r="R68" s="1"/>
  <c r="Q26"/>
  <c r="Q77"/>
  <c r="R77" s="1"/>
  <c r="Q100"/>
  <c r="R100" s="1"/>
  <c r="W69"/>
  <c r="W64"/>
  <c r="L19"/>
  <c r="L3"/>
  <c r="K32"/>
  <c r="Q27"/>
  <c r="R27" s="1"/>
  <c r="W67"/>
  <c r="M106"/>
  <c r="L28"/>
  <c r="W44"/>
  <c r="W56"/>
  <c r="L29"/>
  <c r="W48"/>
  <c r="L14"/>
  <c r="L58"/>
  <c r="W62"/>
  <c r="L59"/>
  <c r="L17"/>
  <c r="Q70"/>
  <c r="R70" s="1"/>
  <c r="Q52"/>
  <c r="R52" s="1"/>
  <c r="L46"/>
  <c r="W50"/>
  <c r="Q124"/>
  <c r="R124" s="1"/>
  <c r="Q119"/>
  <c r="R119" s="1"/>
  <c r="Q3"/>
  <c r="R3" s="1"/>
  <c r="L47"/>
  <c r="Q122"/>
  <c r="L24"/>
  <c r="Q28"/>
  <c r="R28" s="1"/>
  <c r="Q101"/>
  <c r="Q111"/>
  <c r="R111" s="1"/>
  <c r="Q29"/>
  <c r="R29" s="1"/>
  <c r="Q105"/>
  <c r="R105" s="1"/>
  <c r="Q14"/>
  <c r="R14" s="1"/>
  <c r="Q66"/>
  <c r="R66" s="1"/>
  <c r="Q117"/>
  <c r="R117" s="1"/>
  <c r="Q67"/>
  <c r="R67" s="1"/>
  <c r="Q17"/>
  <c r="R17" s="1"/>
  <c r="Q121"/>
  <c r="R121" s="1"/>
  <c r="Q19"/>
  <c r="R19" s="1"/>
  <c r="Q6"/>
  <c r="R6" s="1"/>
  <c r="Q55"/>
  <c r="R55" s="1"/>
  <c r="Q107"/>
  <c r="R107" s="1"/>
  <c r="L67"/>
  <c r="L45"/>
  <c r="Q56"/>
  <c r="R56" s="1"/>
  <c r="W68"/>
  <c r="Q24"/>
  <c r="R24" s="1"/>
  <c r="L4"/>
  <c r="L48"/>
  <c r="W60"/>
  <c r="L49"/>
  <c r="L51"/>
  <c r="L61"/>
  <c r="L22"/>
  <c r="L66"/>
  <c r="W70"/>
  <c r="W47"/>
  <c r="L69"/>
  <c r="Q18"/>
  <c r="R18" s="1"/>
  <c r="W45"/>
  <c r="K72"/>
  <c r="L43"/>
  <c r="L21"/>
  <c r="W54"/>
  <c r="L26"/>
  <c r="Q102"/>
  <c r="R102" s="1"/>
  <c r="Q108"/>
  <c r="R108" s="1"/>
  <c r="Q20"/>
  <c r="R20" s="1"/>
  <c r="Q15"/>
  <c r="R15" s="1"/>
  <c r="W59"/>
  <c r="L10"/>
  <c r="L54"/>
  <c r="W58"/>
  <c r="Q114"/>
  <c r="R114" s="1"/>
  <c r="Q74"/>
  <c r="R74" s="1"/>
  <c r="Q53"/>
  <c r="L11"/>
  <c r="L55"/>
  <c r="Q123"/>
  <c r="R123" s="1"/>
  <c r="L68"/>
  <c r="Q4"/>
  <c r="R4" s="1"/>
  <c r="Q57"/>
  <c r="R57" s="1"/>
  <c r="Q115"/>
  <c r="R115" s="1"/>
  <c r="L5"/>
  <c r="Q58"/>
  <c r="R58" s="1"/>
  <c r="Q60"/>
  <c r="R60" s="1"/>
  <c r="Q69"/>
  <c r="R69" s="1"/>
  <c r="Q22"/>
  <c r="R22" s="1"/>
  <c r="Q73"/>
  <c r="R73" s="1"/>
  <c r="Q125"/>
  <c r="R125" s="1"/>
  <c r="Q104"/>
  <c r="R104" s="1"/>
  <c r="Q76"/>
  <c r="R76" s="1"/>
  <c r="L44"/>
  <c r="L15"/>
  <c r="Q61"/>
  <c r="R61" s="1"/>
  <c r="Q51"/>
  <c r="R51" s="1"/>
  <c r="Q59"/>
  <c r="R59" s="1"/>
  <c r="Q10"/>
  <c r="R10" s="1"/>
  <c r="Q62"/>
  <c r="R62" s="1"/>
  <c r="Q113"/>
  <c r="R113" s="1"/>
  <c r="W52"/>
  <c r="L16"/>
  <c r="Q54"/>
  <c r="R54" s="1"/>
  <c r="Q11"/>
  <c r="R11" s="1"/>
  <c r="Q63"/>
  <c r="R63" s="1"/>
  <c r="W61"/>
  <c r="Q75"/>
  <c r="R75" s="1"/>
  <c r="L12"/>
  <c r="L56"/>
  <c r="L23"/>
  <c r="Q5"/>
  <c r="R5" s="1"/>
  <c r="L57"/>
  <c r="W63"/>
  <c r="M120"/>
  <c r="W46"/>
  <c r="L7"/>
  <c r="L8"/>
  <c r="L9"/>
  <c r="W51"/>
  <c r="L64"/>
  <c r="L50"/>
  <c r="L27"/>
  <c r="Q110"/>
  <c r="R110" s="1"/>
  <c r="L18"/>
  <c r="L62"/>
  <c r="W66"/>
  <c r="Q109"/>
  <c r="R109" s="1"/>
  <c r="Q16"/>
  <c r="R16" s="1"/>
  <c r="M112"/>
  <c r="L110"/>
  <c r="L63"/>
  <c r="Q116"/>
  <c r="R116" s="1"/>
  <c r="Q12"/>
  <c r="Q64"/>
  <c r="R64" s="1"/>
  <c r="Q23"/>
  <c r="R23" s="1"/>
  <c r="L13"/>
  <c r="Q65"/>
  <c r="Q118"/>
  <c r="R118" s="1"/>
  <c r="Q30"/>
  <c r="R30" s="1"/>
  <c r="Q103"/>
  <c r="R103" s="1"/>
  <c r="Q7"/>
  <c r="R7" s="1"/>
  <c r="Q8"/>
  <c r="R8" s="1"/>
  <c r="Q9"/>
  <c r="R9" s="1"/>
  <c r="N73" i="12"/>
  <c r="F33"/>
  <c r="F34"/>
  <c r="F35"/>
  <c r="F36"/>
  <c r="F37"/>
  <c r="F73"/>
  <c r="F74"/>
  <c r="F75"/>
  <c r="F76"/>
  <c r="F77"/>
  <c r="W72" i="21" l="1"/>
  <c r="L104"/>
  <c r="L88"/>
  <c r="L94"/>
  <c r="L107"/>
  <c r="L95"/>
  <c r="L90"/>
  <c r="L102"/>
  <c r="L92"/>
  <c r="T12"/>
  <c r="S12"/>
  <c r="U12"/>
  <c r="T122"/>
  <c r="S122"/>
  <c r="U122"/>
  <c r="T109"/>
  <c r="S109"/>
  <c r="U109"/>
  <c r="T59"/>
  <c r="U59"/>
  <c r="S59"/>
  <c r="T15"/>
  <c r="S15"/>
  <c r="U15"/>
  <c r="T116"/>
  <c r="U116"/>
  <c r="S116"/>
  <c r="L106"/>
  <c r="L86"/>
  <c r="T63"/>
  <c r="U63"/>
  <c r="S63"/>
  <c r="T115"/>
  <c r="U115"/>
  <c r="S115"/>
  <c r="T101"/>
  <c r="U101"/>
  <c r="S101"/>
  <c r="L96"/>
  <c r="L109"/>
  <c r="T68"/>
  <c r="U68"/>
  <c r="S68"/>
  <c r="T25"/>
  <c r="U25"/>
  <c r="S25"/>
  <c r="T71"/>
  <c r="S71"/>
  <c r="U71"/>
  <c r="T103"/>
  <c r="S103"/>
  <c r="U103"/>
  <c r="L105"/>
  <c r="W65"/>
  <c r="T113"/>
  <c r="U113"/>
  <c r="S113"/>
  <c r="T51"/>
  <c r="S51"/>
  <c r="U51"/>
  <c r="T104"/>
  <c r="S104"/>
  <c r="U104"/>
  <c r="T69"/>
  <c r="U69"/>
  <c r="S69"/>
  <c r="L98"/>
  <c r="T20"/>
  <c r="U20"/>
  <c r="S20"/>
  <c r="L108"/>
  <c r="T55"/>
  <c r="S55"/>
  <c r="U55"/>
  <c r="T17"/>
  <c r="S17"/>
  <c r="U17"/>
  <c r="T14"/>
  <c r="S14"/>
  <c r="U14"/>
  <c r="R101"/>
  <c r="T3"/>
  <c r="U3"/>
  <c r="S3"/>
  <c r="T27"/>
  <c r="U27"/>
  <c r="S27"/>
  <c r="L83"/>
  <c r="T18"/>
  <c r="S18"/>
  <c r="U18"/>
  <c r="T107"/>
  <c r="U107"/>
  <c r="S107"/>
  <c r="T111"/>
  <c r="U111"/>
  <c r="S111"/>
  <c r="T23"/>
  <c r="U23"/>
  <c r="S23"/>
  <c r="T57"/>
  <c r="U57"/>
  <c r="S57"/>
  <c r="T53"/>
  <c r="U53"/>
  <c r="S53"/>
  <c r="L87"/>
  <c r="L100"/>
  <c r="T52"/>
  <c r="U52"/>
  <c r="S52"/>
  <c r="L84"/>
  <c r="T100"/>
  <c r="U100"/>
  <c r="S100"/>
  <c r="T72"/>
  <c r="U72"/>
  <c r="S72"/>
  <c r="T7"/>
  <c r="U7"/>
  <c r="S7"/>
  <c r="Q112"/>
  <c r="R112" s="1"/>
  <c r="L91"/>
  <c r="L103"/>
  <c r="T62"/>
  <c r="S62"/>
  <c r="U62"/>
  <c r="T61"/>
  <c r="S61"/>
  <c r="U61"/>
  <c r="T125"/>
  <c r="U125"/>
  <c r="S125"/>
  <c r="T60"/>
  <c r="U60"/>
  <c r="S60"/>
  <c r="R53"/>
  <c r="T108"/>
  <c r="U108"/>
  <c r="S108"/>
  <c r="T56"/>
  <c r="U56"/>
  <c r="S56"/>
  <c r="T6"/>
  <c r="S6"/>
  <c r="U6"/>
  <c r="T67"/>
  <c r="U67"/>
  <c r="S67"/>
  <c r="T105"/>
  <c r="S105"/>
  <c r="U105"/>
  <c r="T28"/>
  <c r="S28"/>
  <c r="U28"/>
  <c r="T119"/>
  <c r="U119"/>
  <c r="S119"/>
  <c r="T65"/>
  <c r="U65"/>
  <c r="S65"/>
  <c r="R65"/>
  <c r="T22"/>
  <c r="U22"/>
  <c r="S22"/>
  <c r="T123"/>
  <c r="S123"/>
  <c r="U123"/>
  <c r="T24"/>
  <c r="S24"/>
  <c r="U24"/>
  <c r="T121"/>
  <c r="U121"/>
  <c r="S121"/>
  <c r="T66"/>
  <c r="U66"/>
  <c r="S66"/>
  <c r="T9"/>
  <c r="S9"/>
  <c r="U9"/>
  <c r="T64"/>
  <c r="U64"/>
  <c r="S64"/>
  <c r="T75"/>
  <c r="U75"/>
  <c r="S75"/>
  <c r="T54"/>
  <c r="U54"/>
  <c r="S54"/>
  <c r="T4"/>
  <c r="U4"/>
  <c r="S4"/>
  <c r="T70"/>
  <c r="U70"/>
  <c r="S70"/>
  <c r="L89"/>
  <c r="W49"/>
  <c r="T77"/>
  <c r="S77"/>
  <c r="U77"/>
  <c r="T21"/>
  <c r="S21"/>
  <c r="U21"/>
  <c r="T26"/>
  <c r="U26"/>
  <c r="S26"/>
  <c r="T5"/>
  <c r="U5"/>
  <c r="S5"/>
  <c r="T76"/>
  <c r="U76"/>
  <c r="S76"/>
  <c r="T114"/>
  <c r="U114"/>
  <c r="S114"/>
  <c r="L97"/>
  <c r="W57"/>
  <c r="Q120"/>
  <c r="R120" s="1"/>
  <c r="T11"/>
  <c r="S11"/>
  <c r="U11"/>
  <c r="T30"/>
  <c r="S30"/>
  <c r="U30"/>
  <c r="T8"/>
  <c r="S8"/>
  <c r="U8"/>
  <c r="T118"/>
  <c r="U118"/>
  <c r="S118"/>
  <c r="R12"/>
  <c r="T16"/>
  <c r="S16"/>
  <c r="U16"/>
  <c r="T110"/>
  <c r="U110"/>
  <c r="S110"/>
  <c r="L101"/>
  <c r="T10"/>
  <c r="S10"/>
  <c r="U10"/>
  <c r="T73"/>
  <c r="S73"/>
  <c r="U73"/>
  <c r="T58"/>
  <c r="S58"/>
  <c r="U58"/>
  <c r="T74"/>
  <c r="U74"/>
  <c r="S74"/>
  <c r="L99"/>
  <c r="T102"/>
  <c r="U102"/>
  <c r="S102"/>
  <c r="L85"/>
  <c r="T19"/>
  <c r="S19"/>
  <c r="U19"/>
  <c r="T117"/>
  <c r="S117"/>
  <c r="U117"/>
  <c r="T29"/>
  <c r="S29"/>
  <c r="U29"/>
  <c r="R122"/>
  <c r="T124"/>
  <c r="U124"/>
  <c r="S124"/>
  <c r="L93"/>
  <c r="Q106"/>
  <c r="R106" s="1"/>
  <c r="R26"/>
  <c r="R71"/>
  <c r="C34" i="12"/>
  <c r="C33"/>
  <c r="T120" i="21" l="1"/>
  <c r="S120"/>
  <c r="U120"/>
  <c r="T106"/>
  <c r="S106"/>
  <c r="U106"/>
  <c r="T112"/>
  <c r="S112"/>
  <c r="U112"/>
  <c r="C33" i="13"/>
  <c r="O93" i="16" l="1"/>
  <c r="O70"/>
  <c r="O53"/>
  <c r="O13"/>
  <c r="H77" l="1"/>
  <c r="G77"/>
  <c r="F77"/>
  <c r="E77"/>
  <c r="D77"/>
  <c r="C77"/>
  <c r="H76"/>
  <c r="G76"/>
  <c r="F76"/>
  <c r="E76"/>
  <c r="D76"/>
  <c r="C76"/>
  <c r="H75"/>
  <c r="G75"/>
  <c r="F75"/>
  <c r="E75"/>
  <c r="D75"/>
  <c r="C75"/>
  <c r="H74"/>
  <c r="G74"/>
  <c r="F74"/>
  <c r="E74"/>
  <c r="C74"/>
  <c r="H73"/>
  <c r="G73"/>
  <c r="F73"/>
  <c r="E73"/>
  <c r="C73"/>
  <c r="F117" i="12" l="1"/>
  <c r="E117"/>
  <c r="D117"/>
  <c r="C117"/>
  <c r="F116"/>
  <c r="E116"/>
  <c r="D116"/>
  <c r="C116"/>
  <c r="F115"/>
  <c r="E115"/>
  <c r="D115"/>
  <c r="C115"/>
  <c r="F114"/>
  <c r="E114"/>
  <c r="D114"/>
  <c r="C114"/>
  <c r="F113"/>
  <c r="E113"/>
  <c r="D113"/>
  <c r="C113"/>
  <c r="E77"/>
  <c r="D77"/>
  <c r="C77"/>
  <c r="E76"/>
  <c r="D76"/>
  <c r="C76"/>
  <c r="E75"/>
  <c r="D75"/>
  <c r="C75"/>
  <c r="E74"/>
  <c r="D74"/>
  <c r="C74"/>
  <c r="E73"/>
  <c r="D73"/>
  <c r="C73"/>
  <c r="E37"/>
  <c r="D37"/>
  <c r="C37"/>
  <c r="E36"/>
  <c r="D36"/>
  <c r="C36"/>
  <c r="E35"/>
  <c r="D35"/>
  <c r="C35"/>
  <c r="E34"/>
  <c r="D34"/>
  <c r="E33"/>
  <c r="D33"/>
  <c r="F117" i="13" l="1"/>
  <c r="E117"/>
  <c r="D117"/>
  <c r="C117"/>
  <c r="F116"/>
  <c r="E116"/>
  <c r="D116"/>
  <c r="C116"/>
  <c r="F115"/>
  <c r="E115"/>
  <c r="D115"/>
  <c r="C115"/>
  <c r="F114"/>
  <c r="E114"/>
  <c r="C114"/>
  <c r="F113"/>
  <c r="E113"/>
  <c r="C113"/>
  <c r="F77"/>
  <c r="E77"/>
  <c r="D77"/>
  <c r="C77"/>
  <c r="F76"/>
  <c r="E76"/>
  <c r="D76"/>
  <c r="C76"/>
  <c r="F75"/>
  <c r="E75"/>
  <c r="D75"/>
  <c r="C75"/>
  <c r="F74"/>
  <c r="E74"/>
  <c r="C74"/>
  <c r="F73"/>
  <c r="E73"/>
  <c r="C73"/>
  <c r="F37"/>
  <c r="E37"/>
  <c r="D37"/>
  <c r="C37"/>
  <c r="F36"/>
  <c r="E36"/>
  <c r="D36"/>
  <c r="C36"/>
  <c r="F35"/>
  <c r="E35"/>
  <c r="D35"/>
  <c r="C35"/>
  <c r="F34"/>
  <c r="E34"/>
  <c r="C34"/>
  <c r="F33"/>
  <c r="E33"/>
  <c r="H117" i="16"/>
  <c r="G117"/>
  <c r="F117"/>
  <c r="E117"/>
  <c r="D117"/>
  <c r="C117"/>
  <c r="H116"/>
  <c r="F116"/>
  <c r="E116"/>
  <c r="D116"/>
  <c r="C116"/>
  <c r="H115"/>
  <c r="G115"/>
  <c r="F115"/>
  <c r="E115"/>
  <c r="D115"/>
  <c r="C115"/>
  <c r="H114"/>
  <c r="F114"/>
  <c r="E114"/>
  <c r="C114"/>
  <c r="H113"/>
  <c r="G113"/>
  <c r="F113"/>
  <c r="E113"/>
  <c r="C113"/>
  <c r="O110"/>
  <c r="O109"/>
  <c r="O108"/>
  <c r="O107"/>
  <c r="O106"/>
  <c r="O105"/>
  <c r="O104"/>
  <c r="O103"/>
  <c r="O102"/>
  <c r="O101"/>
  <c r="O100"/>
  <c r="O99"/>
  <c r="O98"/>
  <c r="O97"/>
  <c r="O96"/>
  <c r="O95"/>
  <c r="O92"/>
  <c r="O91"/>
  <c r="O90"/>
  <c r="O89"/>
  <c r="O88"/>
  <c r="O87"/>
  <c r="O86"/>
  <c r="O85"/>
  <c r="O84"/>
  <c r="O83"/>
  <c r="O69"/>
  <c r="O68"/>
  <c r="O67"/>
  <c r="O66"/>
  <c r="O65"/>
  <c r="O64"/>
  <c r="O63"/>
  <c r="O62"/>
  <c r="O61"/>
  <c r="O60"/>
  <c r="O59"/>
  <c r="O58"/>
  <c r="O57"/>
  <c r="O56"/>
  <c r="O55"/>
  <c r="O54"/>
  <c r="O52"/>
  <c r="O51"/>
  <c r="O50"/>
  <c r="O49"/>
  <c r="O48"/>
  <c r="O47"/>
  <c r="O46"/>
  <c r="O45"/>
  <c r="O44"/>
  <c r="O43"/>
  <c r="H37"/>
  <c r="F37"/>
  <c r="E37"/>
  <c r="D37"/>
  <c r="C37"/>
  <c r="H36"/>
  <c r="F36"/>
  <c r="E36"/>
  <c r="D36"/>
  <c r="C36"/>
  <c r="H35"/>
  <c r="F35"/>
  <c r="E35"/>
  <c r="D35"/>
  <c r="C35"/>
  <c r="H34"/>
  <c r="F34"/>
  <c r="E34"/>
  <c r="C34"/>
  <c r="H33"/>
  <c r="F33"/>
  <c r="E33"/>
  <c r="C33"/>
  <c r="O30"/>
  <c r="O29"/>
  <c r="O28"/>
  <c r="O27"/>
  <c r="O26"/>
  <c r="O25"/>
  <c r="O24"/>
  <c r="O23"/>
  <c r="O22"/>
  <c r="O21"/>
  <c r="O20"/>
  <c r="G37"/>
  <c r="O19"/>
  <c r="O18"/>
  <c r="O17"/>
  <c r="O16"/>
  <c r="O15"/>
  <c r="O14"/>
  <c r="O12"/>
  <c r="O11"/>
  <c r="O10"/>
  <c r="O9"/>
  <c r="O8"/>
  <c r="O7"/>
  <c r="O6"/>
  <c r="O5"/>
  <c r="O4"/>
  <c r="O3"/>
  <c r="G36" l="1"/>
  <c r="G114"/>
  <c r="G116"/>
  <c r="G34"/>
  <c r="G35"/>
</calcChain>
</file>

<file path=xl/sharedStrings.xml><?xml version="1.0" encoding="utf-8"?>
<sst xmlns="http://schemas.openxmlformats.org/spreadsheetml/2006/main" count="913" uniqueCount="144">
  <si>
    <t>Cyprus</t>
  </si>
  <si>
    <t>Latvia</t>
  </si>
  <si>
    <t>Lithuania</t>
  </si>
  <si>
    <t>Luxembourg</t>
  </si>
  <si>
    <t>Hungary</t>
  </si>
  <si>
    <t>Malta</t>
  </si>
  <si>
    <t>Netherlands</t>
  </si>
  <si>
    <t>Austria</t>
  </si>
  <si>
    <t>Poland</t>
  </si>
  <si>
    <t>Portugal</t>
  </si>
  <si>
    <t>Romania</t>
  </si>
  <si>
    <t>Slovenia</t>
  </si>
  <si>
    <t>Slovakia</t>
  </si>
  <si>
    <t>Finland</t>
  </si>
  <si>
    <t>Sweden</t>
  </si>
  <si>
    <t>United Kingdom</t>
  </si>
  <si>
    <t>Germany</t>
  </si>
  <si>
    <t>Bulgaria</t>
  </si>
  <si>
    <t>Czech Republic</t>
  </si>
  <si>
    <t>Denmark</t>
  </si>
  <si>
    <t>Estonia</t>
  </si>
  <si>
    <t>Ireland</t>
  </si>
  <si>
    <t>Greece</t>
  </si>
  <si>
    <t>Spain</t>
  </si>
  <si>
    <t>France</t>
  </si>
  <si>
    <t>Italy</t>
  </si>
  <si>
    <t>Country</t>
  </si>
  <si>
    <t>Belgium</t>
  </si>
  <si>
    <t>Mean</t>
  </si>
  <si>
    <t>N</t>
  </si>
  <si>
    <t>Min</t>
  </si>
  <si>
    <t>Max</t>
  </si>
  <si>
    <t>STDV</t>
  </si>
  <si>
    <t>Target</t>
  </si>
  <si>
    <t>4.1 RLE achievement of 50 years at age 55</t>
  </si>
  <si>
    <t>4.2 Share of healthy life years in the RLE at age 55</t>
  </si>
  <si>
    <t>4.3 Mental well-being</t>
  </si>
  <si>
    <t>4.4 Use of ICT</t>
  </si>
  <si>
    <t>4.5 Social connectedness</t>
  </si>
  <si>
    <t>4.6 Educational attainment</t>
  </si>
  <si>
    <t>Capacity and enabling environment for active ageing (TOTAL)</t>
  </si>
  <si>
    <t>Capacity and enabling environment for active ageing (MEN)</t>
  </si>
  <si>
    <t>Capacity and enabling environment for active ageing (WOMEN)</t>
  </si>
  <si>
    <t>1.1 Employment rate 55-59</t>
  </si>
  <si>
    <t>1.2 Employment rate 60-64</t>
  </si>
  <si>
    <t>1.3 Employment rate 65-69</t>
  </si>
  <si>
    <t>1.4 Employment rate 70-74</t>
  </si>
  <si>
    <t>Nr.</t>
  </si>
  <si>
    <t>2.3 Care to older adults</t>
  </si>
  <si>
    <t>2.4 Political participation</t>
  </si>
  <si>
    <t>2.1 Voluntary activities</t>
  </si>
  <si>
    <t>2.2 Care to children, grandchildren</t>
  </si>
  <si>
    <t>Participation in society (MEN)</t>
  </si>
  <si>
    <t>Participation in society (WOMEN)</t>
  </si>
  <si>
    <t>Croatia</t>
  </si>
  <si>
    <t>Notes</t>
  </si>
  <si>
    <t>Weights</t>
  </si>
  <si>
    <t>Rank</t>
  </si>
  <si>
    <t>W1</t>
  </si>
  <si>
    <t>W2</t>
  </si>
  <si>
    <t>W3</t>
  </si>
  <si>
    <t>W4</t>
  </si>
  <si>
    <t>Value</t>
  </si>
  <si>
    <t>sum</t>
  </si>
  <si>
    <t>W5</t>
  </si>
  <si>
    <t>W6</t>
  </si>
  <si>
    <t>a</t>
  </si>
  <si>
    <t>EU28</t>
  </si>
  <si>
    <t>Participation in society (TOTAL)</t>
  </si>
  <si>
    <t>Gender Gap</t>
  </si>
  <si>
    <t>Belgium</t>
    <phoneticPr fontId="6" type="noConversion"/>
  </si>
  <si>
    <t>Employment 
(TOTAL)</t>
  </si>
  <si>
    <t>Employment 
(MEN)</t>
  </si>
  <si>
    <t>Employment 
(WOMEN)</t>
  </si>
  <si>
    <t>Points</t>
  </si>
  <si>
    <t>LFS-2008</t>
  </si>
  <si>
    <t>EQLS-2007</t>
  </si>
  <si>
    <t>Eurostat 2008</t>
  </si>
  <si>
    <t>Eurostat 2008a</t>
  </si>
  <si>
    <t>c</t>
  </si>
  <si>
    <t>d</t>
  </si>
  <si>
    <t>LFS-2008a</t>
  </si>
  <si>
    <t>LFS-2008b</t>
  </si>
  <si>
    <t>LFS-2008c</t>
  </si>
  <si>
    <t>LFS-2008d</t>
  </si>
  <si>
    <t>LFS-2008e</t>
  </si>
  <si>
    <t>LFS-2008f</t>
  </si>
  <si>
    <t>ab</t>
  </si>
  <si>
    <t>e</t>
  </si>
  <si>
    <t>f</t>
  </si>
  <si>
    <t>b</t>
  </si>
  <si>
    <t>Eurostat 2008b</t>
  </si>
  <si>
    <t>ESS-2008c</t>
  </si>
  <si>
    <t>The health data of 2010 was used in Croatia.</t>
  </si>
  <si>
    <t>2010 AAI</t>
  </si>
  <si>
    <t>Independent, healthy and secure living (TOTAL)</t>
  </si>
  <si>
    <t>3.1 Physical exercise</t>
  </si>
  <si>
    <t>3.2 No unmet needs of health and dental care</t>
  </si>
  <si>
    <t>3.3 Independent living arrangements</t>
  </si>
  <si>
    <t>3.4 Relative median income</t>
  </si>
  <si>
    <t>3.5 No poverty risk</t>
  </si>
  <si>
    <t>3.6 No severe  material deprivation</t>
  </si>
  <si>
    <t>3.7 Physical safety</t>
  </si>
  <si>
    <t>3.8 Lifelong learning</t>
  </si>
  <si>
    <t>W7</t>
  </si>
  <si>
    <t>W8</t>
  </si>
  <si>
    <t>Independent, healthy and secure living (MEN)</t>
  </si>
  <si>
    <t>3.6 No severe material deprivation</t>
  </si>
  <si>
    <t>Independent, healthy and secure living (WOMEN)</t>
  </si>
  <si>
    <t>The maximum upper value of 100 is enforced for this indicator</t>
  </si>
  <si>
    <t>SILC-2008ab</t>
  </si>
  <si>
    <t>SILC-2008b</t>
  </si>
  <si>
    <t>Results for Croatia are drawn from SILC 2010, Eurostat.</t>
  </si>
  <si>
    <t>TOTAL</t>
  </si>
  <si>
    <t>Indices</t>
  </si>
  <si>
    <t>Indicator * weight</t>
  </si>
  <si>
    <t>% contribution to total AAI value</t>
  </si>
  <si>
    <t xml:space="preserve"> </t>
  </si>
  <si>
    <t>Emp</t>
  </si>
  <si>
    <t>Soc</t>
  </si>
  <si>
    <t>Liv</t>
  </si>
  <si>
    <t>Cap</t>
  </si>
  <si>
    <t xml:space="preserve">  </t>
  </si>
  <si>
    <t>weigted sum</t>
  </si>
  <si>
    <t>MEN</t>
  </si>
  <si>
    <t>Gender gap</t>
  </si>
  <si>
    <t>WOMEN</t>
  </si>
  <si>
    <t>EQLS-12c</t>
  </si>
  <si>
    <t>Bulgaria no data available</t>
  </si>
  <si>
    <t>LFS-2008de</t>
  </si>
  <si>
    <t>LFS-2008df</t>
  </si>
  <si>
    <t>Results for Croatia and Lithuania are drawn from LFS 2007, and results for Romania are drawn from LFS 2013</t>
  </si>
  <si>
    <t>g</t>
  </si>
  <si>
    <t>ESS-2008g</t>
  </si>
  <si>
    <t>Data of 2009 was used in Bulgaria.</t>
  </si>
  <si>
    <t xml:space="preserve">The following ESS waves were used: Austria- 2006; Luxemburg-Italy 2004; Lithuania-2010. Malta  no data available </t>
  </si>
  <si>
    <t>For Croatia, Lithuania and Romania no gender differences assumed. Result for Hungary is drawn from LFS 2010</t>
  </si>
  <si>
    <t>For Lithuania, Luxembourg, Hungary, Malta, Slovakia the employment rate of women was calculated using the diferences between women and the total population, both at age 65-69.</t>
  </si>
  <si>
    <t>For Luxembourg, Malta the employment rate of women was calculated using the diferences between women and the total population, both at age 60-64.</t>
  </si>
  <si>
    <t>For Lithuania, Luxembourg, Malta, Slovakia the employment rate of men was calculated using  the diferences between men and the total population, both at age 65-69.</t>
  </si>
  <si>
    <t>For Luxembourg the employment rate of men was calculated using the diferences between men and the total population, both at age 60-64.</t>
  </si>
  <si>
    <t>Results for all countries are from EQLS 2012, so the same as for 2012 AAI and 2014 AAI</t>
  </si>
  <si>
    <t xml:space="preserve">The following ESS waves were used: Austria- 2006; Luxemburg-Italy 2004; Lithuania-2010. Malta no data available </t>
  </si>
  <si>
    <t>For Lithuania, Luxembourg, Malta - data for 2009 are used.</t>
  </si>
</sst>
</file>

<file path=xl/styles.xml><?xml version="1.0" encoding="utf-8"?>
<styleSheet xmlns="http://schemas.openxmlformats.org/spreadsheetml/2006/main">
  <numFmts count="3">
    <numFmt numFmtId="164" formatCode="0.0"/>
    <numFmt numFmtId="165" formatCode="0.0%"/>
    <numFmt numFmtId="166" formatCode="#,##0.0"/>
  </numFmts>
  <fonts count="23">
    <font>
      <sz val="11"/>
      <name val="Arial"/>
    </font>
    <font>
      <sz val="11"/>
      <color theme="1"/>
      <name val="Times New Roman"/>
      <family val="2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charset val="186"/>
      <scheme val="minor"/>
    </font>
    <font>
      <sz val="11"/>
      <name val="Arial"/>
      <family val="2"/>
      <charset val="186"/>
    </font>
    <font>
      <sz val="8"/>
      <name val="Arial"/>
      <family val="2"/>
    </font>
    <font>
      <sz val="11"/>
      <name val="Arial"/>
      <family val="2"/>
    </font>
    <font>
      <sz val="11"/>
      <name val="Arial"/>
      <family val="2"/>
    </font>
    <font>
      <sz val="11"/>
      <name val="Arial"/>
      <family val="2"/>
      <charset val="186"/>
    </font>
    <font>
      <sz val="11"/>
      <color theme="1"/>
      <name val="Calibri"/>
      <family val="2"/>
      <scheme val="minor"/>
    </font>
    <font>
      <sz val="11"/>
      <name val="Arial"/>
      <family val="2"/>
      <charset val="186"/>
    </font>
    <font>
      <sz val="11"/>
      <name val="Arial"/>
      <family val="2"/>
      <charset val="186"/>
    </font>
    <font>
      <sz val="11"/>
      <color rgb="FF006100"/>
      <name val="Calibri"/>
      <family val="2"/>
      <charset val="186"/>
      <scheme val="minor"/>
    </font>
    <font>
      <sz val="11"/>
      <name val="Arial"/>
      <family val="2"/>
    </font>
    <font>
      <b/>
      <sz val="11"/>
      <name val="Times New Roman"/>
      <family val="1"/>
    </font>
    <font>
      <sz val="11"/>
      <name val="Times New Roman"/>
      <family val="1"/>
    </font>
    <font>
      <sz val="11"/>
      <color rgb="FFFF0000"/>
      <name val="Times New Roman"/>
      <family val="1"/>
    </font>
    <font>
      <b/>
      <sz val="11"/>
      <color indexed="10"/>
      <name val="Times New Roman"/>
      <family val="1"/>
    </font>
    <font>
      <sz val="11"/>
      <name val="Arial"/>
      <family val="2"/>
    </font>
    <font>
      <sz val="11"/>
      <name val="Arial"/>
      <family val="2"/>
    </font>
    <font>
      <b/>
      <sz val="11"/>
      <color rgb="FFFF0000"/>
      <name val="Times New Roman"/>
      <family val="1"/>
    </font>
  </fonts>
  <fills count="4">
    <fill>
      <patternFill patternType="none"/>
    </fill>
    <fill>
      <patternFill patternType="gray125"/>
    </fill>
    <fill>
      <patternFill patternType="solid">
        <fgColor rgb="FFC6EFCE"/>
      </patternFill>
    </fill>
    <fill>
      <patternFill patternType="solid">
        <fgColor theme="2"/>
        <bgColor indexed="64"/>
      </patternFill>
    </fill>
  </fills>
  <borders count="5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/>
      <right style="thin">
        <color indexed="64"/>
      </right>
      <top/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medium">
        <color indexed="64"/>
      </right>
      <top/>
      <bottom/>
      <diagonal/>
    </border>
    <border>
      <left style="thin">
        <color indexed="8"/>
      </left>
      <right style="thin">
        <color indexed="8"/>
      </right>
      <top style="thin">
        <color indexed="8"/>
      </top>
      <bottom style="medium">
        <color indexed="64"/>
      </bottom>
      <diagonal/>
    </border>
    <border>
      <left style="thin">
        <color indexed="8"/>
      </left>
      <right style="medium">
        <color indexed="64"/>
      </right>
      <top style="thin">
        <color indexed="8"/>
      </top>
      <bottom style="thin">
        <color indexed="8"/>
      </bottom>
      <diagonal/>
    </border>
    <border>
      <left style="thin">
        <color indexed="8"/>
      </left>
      <right style="medium">
        <color indexed="64"/>
      </right>
      <top style="thin">
        <color indexed="8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medium">
        <color indexed="64"/>
      </left>
      <right style="thin">
        <color indexed="8"/>
      </right>
      <top style="medium">
        <color indexed="64"/>
      </top>
      <bottom style="thin">
        <color indexed="8"/>
      </bottom>
      <diagonal/>
    </border>
    <border>
      <left style="thin">
        <color indexed="8"/>
      </left>
      <right style="thin">
        <color indexed="8"/>
      </right>
      <top style="medium">
        <color indexed="64"/>
      </top>
      <bottom style="thin">
        <color indexed="8"/>
      </bottom>
      <diagonal/>
    </border>
    <border>
      <left style="thin">
        <color indexed="8"/>
      </left>
      <right style="medium">
        <color indexed="64"/>
      </right>
      <top style="medium">
        <color indexed="64"/>
      </top>
      <bottom style="thin">
        <color indexed="8"/>
      </bottom>
      <diagonal/>
    </border>
    <border>
      <left style="medium">
        <color indexed="64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 style="medium">
        <color indexed="64"/>
      </left>
      <right style="thin">
        <color indexed="8"/>
      </right>
      <top style="thin">
        <color indexed="8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/>
      <top/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8"/>
      </right>
      <top style="thin">
        <color indexed="8"/>
      </top>
      <bottom style="thin">
        <color indexed="8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</borders>
  <cellStyleXfs count="36">
    <xf numFmtId="0" fontId="0" fillId="0" borderId="0"/>
    <xf numFmtId="0" fontId="11" fillId="0" borderId="0"/>
    <xf numFmtId="0" fontId="10" fillId="0" borderId="0"/>
    <xf numFmtId="0" fontId="9" fillId="0" borderId="0"/>
    <xf numFmtId="0" fontId="8" fillId="0" borderId="0"/>
    <xf numFmtId="9" fontId="10" fillId="0" borderId="0" applyFont="0" applyFill="0" applyBorder="0" applyAlignment="0" applyProtection="0"/>
    <xf numFmtId="9" fontId="12" fillId="0" borderId="0" applyFont="0" applyFill="0" applyBorder="0" applyAlignment="0" applyProtection="0"/>
    <xf numFmtId="0" fontId="6" fillId="0" borderId="0"/>
    <xf numFmtId="0" fontId="5" fillId="0" borderId="0"/>
    <xf numFmtId="0" fontId="6" fillId="0" borderId="0"/>
    <xf numFmtId="9" fontId="13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4" fillId="0" borderId="0"/>
    <xf numFmtId="0" fontId="6" fillId="0" borderId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0" fontId="5" fillId="0" borderId="0"/>
    <xf numFmtId="0" fontId="14" fillId="2" borderId="0" applyNumberFormat="0" applyBorder="0" applyAlignment="0" applyProtection="0"/>
    <xf numFmtId="0" fontId="3" fillId="0" borderId="0"/>
    <xf numFmtId="0" fontId="15" fillId="0" borderId="0"/>
    <xf numFmtId="0" fontId="2" fillId="0" borderId="0"/>
    <xf numFmtId="0" fontId="2" fillId="0" borderId="0"/>
    <xf numFmtId="0" fontId="2" fillId="0" borderId="0"/>
    <xf numFmtId="9" fontId="8" fillId="0" borderId="0" applyFont="0" applyFill="0" applyBorder="0" applyAlignment="0" applyProtection="0"/>
    <xf numFmtId="0" fontId="2" fillId="0" borderId="0"/>
    <xf numFmtId="0" fontId="2" fillId="0" borderId="0"/>
    <xf numFmtId="0" fontId="5" fillId="0" borderId="0"/>
    <xf numFmtId="0" fontId="2" fillId="0" borderId="0"/>
    <xf numFmtId="0" fontId="5" fillId="0" borderId="0"/>
    <xf numFmtId="0" fontId="2" fillId="0" borderId="0"/>
    <xf numFmtId="0" fontId="2" fillId="0" borderId="0"/>
    <xf numFmtId="0" fontId="20" fillId="0" borderId="0"/>
    <xf numFmtId="0" fontId="8" fillId="0" borderId="0"/>
    <xf numFmtId="0" fontId="1" fillId="0" borderId="0"/>
    <xf numFmtId="0" fontId="21" fillId="0" borderId="0"/>
  </cellStyleXfs>
  <cellXfs count="205">
    <xf numFmtId="0" fontId="0" fillId="0" borderId="0" xfId="0"/>
    <xf numFmtId="164" fontId="17" fillId="0" borderId="2" xfId="0" applyNumberFormat="1" applyFont="1" applyFill="1" applyBorder="1" applyAlignment="1">
      <alignment horizontal="center"/>
    </xf>
    <xf numFmtId="164" fontId="17" fillId="0" borderId="1" xfId="0" applyNumberFormat="1" applyFont="1" applyFill="1" applyBorder="1" applyAlignment="1">
      <alignment horizontal="center"/>
    </xf>
    <xf numFmtId="0" fontId="16" fillId="0" borderId="4" xfId="0" applyFont="1" applyFill="1" applyBorder="1" applyAlignment="1">
      <alignment horizontal="center" vertical="center" wrapText="1"/>
    </xf>
    <xf numFmtId="0" fontId="16" fillId="0" borderId="5" xfId="0" applyFont="1" applyFill="1" applyBorder="1" applyAlignment="1">
      <alignment horizontal="center" vertical="center" wrapText="1"/>
    </xf>
    <xf numFmtId="0" fontId="17" fillId="0" borderId="0" xfId="0" applyFont="1" applyFill="1" applyBorder="1"/>
    <xf numFmtId="0" fontId="16" fillId="0" borderId="6" xfId="0" applyFont="1" applyFill="1" applyBorder="1" applyAlignment="1">
      <alignment horizontal="center" vertical="center"/>
    </xf>
    <xf numFmtId="0" fontId="16" fillId="0" borderId="8" xfId="0" applyFont="1" applyFill="1" applyBorder="1" applyAlignment="1">
      <alignment horizontal="center" vertical="center"/>
    </xf>
    <xf numFmtId="0" fontId="16" fillId="0" borderId="0" xfId="0" applyFont="1" applyFill="1" applyBorder="1" applyAlignment="1">
      <alignment horizontal="center" vertical="center"/>
    </xf>
    <xf numFmtId="0" fontId="16" fillId="0" borderId="7" xfId="0" applyFont="1" applyFill="1" applyBorder="1" applyAlignment="1">
      <alignment horizontal="center" vertical="center"/>
    </xf>
    <xf numFmtId="0" fontId="16" fillId="0" borderId="0" xfId="0" applyFont="1" applyFill="1" applyBorder="1" applyAlignment="1">
      <alignment horizontal="center"/>
    </xf>
    <xf numFmtId="0" fontId="17" fillId="0" borderId="9" xfId="0" applyFont="1" applyFill="1" applyBorder="1" applyAlignment="1">
      <alignment horizontal="center" vertical="center"/>
    </xf>
    <xf numFmtId="164" fontId="17" fillId="0" borderId="0" xfId="0" applyNumberFormat="1" applyFont="1" applyFill="1" applyBorder="1" applyAlignment="1" applyProtection="1">
      <alignment horizontal="center"/>
    </xf>
    <xf numFmtId="164" fontId="17" fillId="0" borderId="9" xfId="0" applyNumberFormat="1" applyFont="1" applyFill="1" applyBorder="1" applyAlignment="1">
      <alignment horizontal="center" vertical="center"/>
    </xf>
    <xf numFmtId="0" fontId="17" fillId="0" borderId="10" xfId="0" applyFont="1" applyFill="1" applyBorder="1" applyAlignment="1">
      <alignment horizontal="center" vertical="center"/>
    </xf>
    <xf numFmtId="0" fontId="17" fillId="0" borderId="0" xfId="0" applyFont="1" applyFill="1"/>
    <xf numFmtId="0" fontId="17" fillId="0" borderId="11" xfId="0" applyFont="1" applyFill="1" applyBorder="1" applyAlignment="1">
      <alignment horizontal="center" vertical="center"/>
    </xf>
    <xf numFmtId="164" fontId="17" fillId="0" borderId="11" xfId="0" applyNumberFormat="1" applyFont="1" applyFill="1" applyBorder="1" applyAlignment="1">
      <alignment horizontal="center" vertical="center"/>
    </xf>
    <xf numFmtId="0" fontId="17" fillId="0" borderId="12" xfId="0" applyFont="1" applyFill="1" applyBorder="1" applyAlignment="1">
      <alignment horizontal="center" vertical="center"/>
    </xf>
    <xf numFmtId="0" fontId="16" fillId="0" borderId="0" xfId="0" applyFont="1" applyFill="1" applyBorder="1"/>
    <xf numFmtId="0" fontId="18" fillId="0" borderId="0" xfId="0" applyFont="1" applyFill="1" applyBorder="1"/>
    <xf numFmtId="0" fontId="17" fillId="0" borderId="13" xfId="0" applyFont="1" applyFill="1" applyBorder="1" applyAlignment="1">
      <alignment horizontal="center" vertical="center"/>
    </xf>
    <xf numFmtId="164" fontId="17" fillId="0" borderId="13" xfId="0" applyNumberFormat="1" applyFont="1" applyFill="1" applyBorder="1" applyAlignment="1">
      <alignment horizontal="center" vertical="center"/>
    </xf>
    <xf numFmtId="0" fontId="17" fillId="0" borderId="15" xfId="0" applyFont="1" applyFill="1" applyBorder="1" applyAlignment="1">
      <alignment horizontal="center" vertical="center"/>
    </xf>
    <xf numFmtId="0" fontId="17" fillId="0" borderId="1" xfId="0" applyFont="1" applyFill="1" applyBorder="1"/>
    <xf numFmtId="1" fontId="17" fillId="0" borderId="1" xfId="0" applyNumberFormat="1" applyFont="1" applyFill="1" applyBorder="1" applyAlignment="1">
      <alignment horizontal="center"/>
    </xf>
    <xf numFmtId="164" fontId="17" fillId="0" borderId="1" xfId="0" applyNumberFormat="1" applyFont="1" applyFill="1" applyBorder="1" applyAlignment="1" applyProtection="1">
      <alignment horizontal="center"/>
    </xf>
    <xf numFmtId="0" fontId="16" fillId="0" borderId="19" xfId="0" applyFont="1" applyFill="1" applyBorder="1" applyAlignment="1">
      <alignment horizontal="center" vertical="center" wrapText="1"/>
    </xf>
    <xf numFmtId="0" fontId="16" fillId="0" borderId="19" xfId="0" applyFont="1" applyFill="1" applyBorder="1" applyAlignment="1">
      <alignment horizontal="center"/>
    </xf>
    <xf numFmtId="164" fontId="17" fillId="0" borderId="21" xfId="0" applyNumberFormat="1" applyFont="1" applyFill="1" applyBorder="1" applyAlignment="1">
      <alignment horizontal="center" vertical="center"/>
    </xf>
    <xf numFmtId="164" fontId="17" fillId="0" borderId="20" xfId="0" applyNumberFormat="1" applyFont="1" applyFill="1" applyBorder="1" applyAlignment="1">
      <alignment horizontal="center" vertical="center"/>
    </xf>
    <xf numFmtId="0" fontId="17" fillId="0" borderId="0" xfId="0" applyFont="1" applyFill="1" applyBorder="1" applyAlignment="1">
      <alignment horizontal="center" vertical="center"/>
    </xf>
    <xf numFmtId="164" fontId="17" fillId="0" borderId="19" xfId="0" applyNumberFormat="1" applyFont="1" applyFill="1" applyBorder="1" applyAlignment="1">
      <alignment horizontal="center" vertical="center"/>
    </xf>
    <xf numFmtId="165" fontId="17" fillId="0" borderId="0" xfId="11" applyNumberFormat="1" applyFont="1" applyFill="1" applyBorder="1" applyProtection="1"/>
    <xf numFmtId="0" fontId="17" fillId="0" borderId="0" xfId="0" applyFont="1" applyFill="1" applyBorder="1" applyAlignment="1">
      <alignment horizontal="left" vertical="top"/>
    </xf>
    <xf numFmtId="0" fontId="16" fillId="0" borderId="4" xfId="0" applyFont="1" applyFill="1" applyBorder="1" applyAlignment="1">
      <alignment horizontal="center" vertical="center"/>
    </xf>
    <xf numFmtId="0" fontId="16" fillId="0" borderId="5" xfId="0" applyFont="1" applyFill="1" applyBorder="1" applyAlignment="1">
      <alignment horizontal="center" vertical="center"/>
    </xf>
    <xf numFmtId="0" fontId="16" fillId="0" borderId="16" xfId="4" applyFont="1" applyFill="1" applyBorder="1" applyAlignment="1">
      <alignment horizontal="center" vertical="center" wrapText="1"/>
    </xf>
    <xf numFmtId="0" fontId="16" fillId="0" borderId="8" xfId="4" applyFont="1" applyFill="1" applyBorder="1" applyAlignment="1">
      <alignment horizontal="center" vertical="center" wrapText="1"/>
    </xf>
    <xf numFmtId="0" fontId="16" fillId="0" borderId="0" xfId="0" applyFont="1" applyFill="1" applyBorder="1" applyAlignment="1">
      <alignment horizontal="center" vertical="center" wrapText="1"/>
    </xf>
    <xf numFmtId="0" fontId="16" fillId="0" borderId="24" xfId="4" applyFont="1" applyFill="1" applyBorder="1" applyAlignment="1">
      <alignment horizontal="center" vertical="center"/>
    </xf>
    <xf numFmtId="0" fontId="16" fillId="0" borderId="29" xfId="0" applyFont="1" applyFill="1" applyBorder="1" applyAlignment="1">
      <alignment horizontal="center" vertical="center" wrapText="1"/>
    </xf>
    <xf numFmtId="0" fontId="16" fillId="0" borderId="30" xfId="4" applyFont="1" applyFill="1" applyBorder="1" applyAlignment="1">
      <alignment horizontal="center" vertical="center"/>
    </xf>
    <xf numFmtId="0" fontId="16" fillId="0" borderId="0" xfId="4" applyFont="1" applyFill="1" applyBorder="1" applyAlignment="1">
      <alignment vertical="center"/>
    </xf>
    <xf numFmtId="0" fontId="17" fillId="0" borderId="0" xfId="0" applyFont="1" applyFill="1" applyAlignment="1">
      <alignment vertical="center"/>
    </xf>
    <xf numFmtId="0" fontId="17" fillId="0" borderId="25" xfId="4" applyFont="1" applyFill="1" applyBorder="1" applyAlignment="1" applyProtection="1">
      <alignment horizontal="center"/>
    </xf>
    <xf numFmtId="0" fontId="17" fillId="0" borderId="27" xfId="4" applyFont="1" applyFill="1" applyBorder="1" applyProtection="1"/>
    <xf numFmtId="164" fontId="17" fillId="0" borderId="0" xfId="0" applyNumberFormat="1" applyFont="1" applyFill="1" applyBorder="1" applyAlignment="1">
      <alignment horizontal="center"/>
    </xf>
    <xf numFmtId="1" fontId="17" fillId="0" borderId="0" xfId="0" applyNumberFormat="1" applyFont="1" applyFill="1" applyBorder="1" applyAlignment="1">
      <alignment horizontal="center"/>
    </xf>
    <xf numFmtId="0" fontId="17" fillId="0" borderId="11" xfId="4" applyFont="1" applyFill="1" applyBorder="1" applyAlignment="1" applyProtection="1">
      <alignment horizontal="center"/>
    </xf>
    <xf numFmtId="0" fontId="17" fillId="0" borderId="12" xfId="4" applyFont="1" applyFill="1" applyBorder="1" applyProtection="1"/>
    <xf numFmtId="0" fontId="17" fillId="0" borderId="13" xfId="4" applyFont="1" applyFill="1" applyBorder="1" applyAlignment="1" applyProtection="1">
      <alignment horizontal="center"/>
    </xf>
    <xf numFmtId="0" fontId="17" fillId="0" borderId="15" xfId="4" applyFont="1" applyFill="1" applyBorder="1" applyProtection="1"/>
    <xf numFmtId="164" fontId="17" fillId="0" borderId="0" xfId="0" applyNumberFormat="1" applyFont="1" applyFill="1"/>
    <xf numFmtId="0" fontId="16" fillId="0" borderId="0" xfId="4" applyFont="1" applyFill="1" applyBorder="1"/>
    <xf numFmtId="0" fontId="17" fillId="0" borderId="0" xfId="0" applyFont="1" applyFill="1" applyBorder="1" applyAlignment="1">
      <alignment horizontal="center"/>
    </xf>
    <xf numFmtId="164" fontId="17" fillId="0" borderId="0" xfId="4" applyNumberFormat="1" applyFont="1" applyFill="1" applyBorder="1" applyAlignment="1" applyProtection="1">
      <alignment horizontal="center"/>
      <protection locked="0"/>
    </xf>
    <xf numFmtId="0" fontId="17" fillId="0" borderId="0" xfId="4" applyFont="1" applyFill="1" applyBorder="1" applyAlignment="1">
      <alignment horizontal="center"/>
    </xf>
    <xf numFmtId="0" fontId="17" fillId="0" borderId="0" xfId="4" applyFont="1" applyFill="1" applyBorder="1" applyProtection="1"/>
    <xf numFmtId="0" fontId="17" fillId="0" borderId="0" xfId="4" applyFont="1" applyFill="1" applyProtection="1"/>
    <xf numFmtId="0" fontId="17" fillId="0" borderId="0" xfId="4" applyFont="1" applyFill="1"/>
    <xf numFmtId="0" fontId="17" fillId="0" borderId="0" xfId="0" applyFont="1" applyFill="1" applyBorder="1" applyProtection="1"/>
    <xf numFmtId="0" fontId="17" fillId="0" borderId="0" xfId="0" applyFont="1" applyFill="1" applyAlignment="1">
      <alignment horizontal="center"/>
    </xf>
    <xf numFmtId="0" fontId="18" fillId="0" borderId="0" xfId="0" applyFont="1" applyFill="1" applyBorder="1" applyProtection="1"/>
    <xf numFmtId="0" fontId="19" fillId="0" borderId="0" xfId="4" applyFont="1" applyFill="1" applyBorder="1" applyAlignment="1">
      <alignment horizontal="center"/>
    </xf>
    <xf numFmtId="0" fontId="16" fillId="0" borderId="22" xfId="0" applyFont="1" applyFill="1" applyBorder="1" applyAlignment="1">
      <alignment horizontal="center" vertical="center"/>
    </xf>
    <xf numFmtId="0" fontId="16" fillId="0" borderId="23" xfId="0" applyFont="1" applyFill="1" applyBorder="1" applyAlignment="1">
      <alignment horizontal="center" vertical="center"/>
    </xf>
    <xf numFmtId="0" fontId="16" fillId="0" borderId="0" xfId="4" applyFont="1" applyFill="1"/>
    <xf numFmtId="0" fontId="17" fillId="0" borderId="0" xfId="4" applyFont="1" applyFill="1" applyAlignment="1">
      <alignment horizontal="center"/>
    </xf>
    <xf numFmtId="0" fontId="17" fillId="0" borderId="0" xfId="0" applyNumberFormat="1" applyFont="1" applyFill="1" applyBorder="1" applyAlignment="1"/>
    <xf numFmtId="1" fontId="17" fillId="0" borderId="0" xfId="0" applyNumberFormat="1" applyFont="1" applyFill="1" applyBorder="1"/>
    <xf numFmtId="0" fontId="17" fillId="0" borderId="0" xfId="0" applyFont="1" applyFill="1" applyAlignment="1">
      <alignment horizontal="left"/>
    </xf>
    <xf numFmtId="166" fontId="17" fillId="0" borderId="28" xfId="0" applyNumberFormat="1" applyFont="1" applyFill="1" applyBorder="1" applyAlignment="1">
      <alignment horizontal="center" vertical="center"/>
    </xf>
    <xf numFmtId="164" fontId="17" fillId="0" borderId="1" xfId="0" applyNumberFormat="1" applyFont="1" applyFill="1" applyBorder="1" applyAlignment="1">
      <alignment horizontal="center" vertical="center"/>
    </xf>
    <xf numFmtId="1" fontId="17" fillId="0" borderId="1" xfId="0" applyNumberFormat="1" applyFont="1" applyFill="1" applyBorder="1" applyAlignment="1">
      <alignment horizontal="center" vertical="center"/>
    </xf>
    <xf numFmtId="164" fontId="17" fillId="0" borderId="1" xfId="0" applyNumberFormat="1" applyFont="1" applyFill="1" applyBorder="1" applyAlignment="1" applyProtection="1">
      <alignment horizontal="center" vertical="center"/>
    </xf>
    <xf numFmtId="0" fontId="17" fillId="0" borderId="0" xfId="0" applyFont="1" applyFill="1" applyAlignment="1">
      <alignment horizontal="center" vertical="center"/>
    </xf>
    <xf numFmtId="164" fontId="17" fillId="0" borderId="2" xfId="0" applyNumberFormat="1" applyFont="1" applyFill="1" applyBorder="1" applyAlignment="1">
      <alignment horizontal="center" vertical="center"/>
    </xf>
    <xf numFmtId="164" fontId="17" fillId="0" borderId="0" xfId="0" applyNumberFormat="1" applyFont="1" applyFill="1" applyBorder="1" applyAlignment="1">
      <alignment horizontal="center" vertical="center"/>
    </xf>
    <xf numFmtId="166" fontId="17" fillId="0" borderId="31" xfId="0" applyNumberFormat="1" applyFont="1" applyFill="1" applyBorder="1" applyAlignment="1">
      <alignment horizontal="center" vertical="center"/>
    </xf>
    <xf numFmtId="166" fontId="17" fillId="0" borderId="32" xfId="0" applyNumberFormat="1" applyFont="1" applyFill="1" applyBorder="1" applyAlignment="1">
      <alignment horizontal="center" vertical="center"/>
    </xf>
    <xf numFmtId="166" fontId="17" fillId="0" borderId="33" xfId="0" applyNumberFormat="1" applyFont="1" applyFill="1" applyBorder="1" applyAlignment="1">
      <alignment horizontal="center" vertical="center"/>
    </xf>
    <xf numFmtId="0" fontId="16" fillId="0" borderId="3" xfId="0" applyFont="1" applyFill="1" applyBorder="1" applyAlignment="1">
      <alignment horizontal="center" vertical="center"/>
    </xf>
    <xf numFmtId="0" fontId="17" fillId="0" borderId="25" xfId="0" applyFont="1" applyFill="1" applyBorder="1" applyAlignment="1">
      <alignment horizontal="center" vertical="center"/>
    </xf>
    <xf numFmtId="164" fontId="17" fillId="0" borderId="26" xfId="0" applyNumberFormat="1" applyFont="1" applyFill="1" applyBorder="1" applyAlignment="1">
      <alignment horizontal="center" vertical="center"/>
    </xf>
    <xf numFmtId="164" fontId="17" fillId="0" borderId="27" xfId="0" applyNumberFormat="1" applyFont="1" applyFill="1" applyBorder="1" applyAlignment="1">
      <alignment horizontal="center" vertical="center"/>
    </xf>
    <xf numFmtId="164" fontId="17" fillId="0" borderId="12" xfId="0" applyNumberFormat="1" applyFont="1" applyFill="1" applyBorder="1" applyAlignment="1">
      <alignment horizontal="center" vertical="center"/>
    </xf>
    <xf numFmtId="164" fontId="17" fillId="0" borderId="14" xfId="0" applyNumberFormat="1" applyFont="1" applyFill="1" applyBorder="1" applyAlignment="1">
      <alignment horizontal="center" vertical="center"/>
    </xf>
    <xf numFmtId="164" fontId="17" fillId="0" borderId="15" xfId="0" applyNumberFormat="1" applyFont="1" applyFill="1" applyBorder="1" applyAlignment="1">
      <alignment horizontal="center" vertical="center"/>
    </xf>
    <xf numFmtId="0" fontId="16" fillId="0" borderId="29" xfId="4" applyFont="1" applyFill="1" applyBorder="1" applyAlignment="1">
      <alignment horizontal="center" vertical="center"/>
    </xf>
    <xf numFmtId="164" fontId="17" fillId="0" borderId="26" xfId="0" applyNumberFormat="1" applyFont="1" applyFill="1" applyBorder="1" applyAlignment="1">
      <alignment horizontal="center"/>
    </xf>
    <xf numFmtId="164" fontId="17" fillId="0" borderId="14" xfId="0" applyNumberFormat="1" applyFont="1" applyFill="1" applyBorder="1" applyAlignment="1">
      <alignment horizontal="center"/>
    </xf>
    <xf numFmtId="164" fontId="17" fillId="0" borderId="27" xfId="0" applyNumberFormat="1" applyFont="1" applyFill="1" applyBorder="1" applyAlignment="1">
      <alignment horizontal="center"/>
    </xf>
    <xf numFmtId="164" fontId="17" fillId="0" borderId="12" xfId="0" applyNumberFormat="1" applyFont="1" applyFill="1" applyBorder="1" applyAlignment="1">
      <alignment horizontal="center"/>
    </xf>
    <xf numFmtId="164" fontId="17" fillId="0" borderId="15" xfId="0" applyNumberFormat="1" applyFont="1" applyFill="1" applyBorder="1" applyAlignment="1">
      <alignment horizontal="center"/>
    </xf>
    <xf numFmtId="0" fontId="17" fillId="0" borderId="34" xfId="0" applyFont="1" applyFill="1" applyBorder="1" applyAlignment="1">
      <alignment vertical="center"/>
    </xf>
    <xf numFmtId="0" fontId="17" fillId="0" borderId="35" xfId="0" applyFont="1" applyFill="1" applyBorder="1" applyAlignment="1">
      <alignment vertical="center"/>
    </xf>
    <xf numFmtId="0" fontId="17" fillId="0" borderId="36" xfId="0" applyFont="1" applyFill="1" applyBorder="1" applyAlignment="1">
      <alignment vertical="center"/>
    </xf>
    <xf numFmtId="164" fontId="17" fillId="0" borderId="25" xfId="0" applyNumberFormat="1" applyFont="1" applyFill="1" applyBorder="1" applyAlignment="1">
      <alignment horizontal="center" vertical="center"/>
    </xf>
    <xf numFmtId="0" fontId="17" fillId="0" borderId="37" xfId="0" applyFont="1" applyFill="1" applyBorder="1" applyAlignment="1">
      <alignment vertical="center"/>
    </xf>
    <xf numFmtId="166" fontId="17" fillId="0" borderId="38" xfId="0" applyNumberFormat="1" applyFont="1" applyFill="1" applyBorder="1" applyAlignment="1">
      <alignment horizontal="center" vertical="center"/>
    </xf>
    <xf numFmtId="166" fontId="17" fillId="0" borderId="39" xfId="0" applyNumberFormat="1" applyFont="1" applyFill="1" applyBorder="1" applyAlignment="1">
      <alignment horizontal="center" vertical="center"/>
    </xf>
    <xf numFmtId="166" fontId="17" fillId="0" borderId="40" xfId="0" applyNumberFormat="1" applyFont="1" applyFill="1" applyBorder="1" applyAlignment="1">
      <alignment horizontal="center" vertical="center"/>
    </xf>
    <xf numFmtId="166" fontId="17" fillId="0" borderId="41" xfId="0" applyNumberFormat="1" applyFont="1" applyFill="1" applyBorder="1" applyAlignment="1">
      <alignment horizontal="center" vertical="center"/>
    </xf>
    <xf numFmtId="166" fontId="17" fillId="0" borderId="42" xfId="0" applyNumberFormat="1" applyFont="1" applyFill="1" applyBorder="1" applyAlignment="1">
      <alignment horizontal="center" vertical="center"/>
    </xf>
    <xf numFmtId="0" fontId="16" fillId="0" borderId="4" xfId="0" applyFont="1" applyFill="1" applyBorder="1" applyAlignment="1">
      <alignment horizontal="center" vertical="center" wrapText="1"/>
    </xf>
    <xf numFmtId="0" fontId="16" fillId="0" borderId="0" xfId="0" applyFont="1" applyFill="1" applyBorder="1" applyAlignment="1">
      <alignment horizontal="center" vertical="center"/>
    </xf>
    <xf numFmtId="0" fontId="17" fillId="0" borderId="0" xfId="0" applyFont="1" applyFill="1" applyBorder="1" applyAlignment="1">
      <alignment horizontal="center" vertical="center"/>
    </xf>
    <xf numFmtId="0" fontId="16" fillId="0" borderId="0" xfId="0" applyFont="1" applyFill="1" applyBorder="1" applyAlignment="1">
      <alignment horizontal="center" vertical="center" wrapText="1"/>
    </xf>
    <xf numFmtId="0" fontId="16" fillId="0" borderId="0" xfId="0" applyFont="1" applyFill="1" applyBorder="1" applyAlignment="1">
      <alignment horizontal="center" vertical="center"/>
    </xf>
    <xf numFmtId="0" fontId="16" fillId="0" borderId="7" xfId="4" applyFont="1" applyFill="1" applyBorder="1" applyAlignment="1">
      <alignment horizontal="center" vertical="center" wrapText="1"/>
    </xf>
    <xf numFmtId="0" fontId="17" fillId="0" borderId="0" xfId="0" applyFont="1" applyFill="1" applyBorder="1" applyAlignment="1">
      <alignment horizontal="center" vertical="center"/>
    </xf>
    <xf numFmtId="0" fontId="16" fillId="0" borderId="43" xfId="0" applyFont="1" applyFill="1" applyBorder="1" applyAlignment="1">
      <alignment horizontal="center" vertical="center" wrapText="1"/>
    </xf>
    <xf numFmtId="0" fontId="16" fillId="0" borderId="44" xfId="0" applyFont="1" applyFill="1" applyBorder="1" applyAlignment="1">
      <alignment horizontal="center" vertical="center"/>
    </xf>
    <xf numFmtId="0" fontId="16" fillId="0" borderId="0" xfId="4" applyFont="1" applyFill="1" applyBorder="1" applyAlignment="1">
      <alignment horizontal="center" vertical="center"/>
    </xf>
    <xf numFmtId="164" fontId="17" fillId="0" borderId="45" xfId="0" applyNumberFormat="1" applyFont="1" applyFill="1" applyBorder="1" applyAlignment="1">
      <alignment horizontal="center" vertical="center"/>
    </xf>
    <xf numFmtId="164" fontId="17" fillId="0" borderId="0" xfId="0" applyNumberFormat="1" applyFont="1" applyFill="1" applyBorder="1" applyAlignment="1" applyProtection="1">
      <alignment horizontal="center" vertical="center"/>
    </xf>
    <xf numFmtId="0" fontId="17" fillId="0" borderId="44" xfId="0" applyFont="1" applyFill="1" applyBorder="1" applyAlignment="1">
      <alignment horizontal="center" vertical="center"/>
    </xf>
    <xf numFmtId="0" fontId="16" fillId="0" borderId="19" xfId="0" applyFont="1" applyFill="1" applyBorder="1" applyAlignment="1">
      <alignment horizontal="center" vertical="center"/>
    </xf>
    <xf numFmtId="164" fontId="17" fillId="0" borderId="46" xfId="0" applyNumberFormat="1" applyFont="1" applyFill="1" applyBorder="1" applyAlignment="1">
      <alignment horizontal="center" vertical="center"/>
    </xf>
    <xf numFmtId="164" fontId="17" fillId="0" borderId="47" xfId="0" applyNumberFormat="1" applyFont="1" applyFill="1" applyBorder="1" applyAlignment="1">
      <alignment horizontal="center" vertical="center"/>
    </xf>
    <xf numFmtId="164" fontId="17" fillId="0" borderId="47" xfId="0" applyNumberFormat="1" applyFont="1" applyFill="1" applyBorder="1" applyAlignment="1">
      <alignment horizontal="center"/>
    </xf>
    <xf numFmtId="166" fontId="17" fillId="0" borderId="28" xfId="0" applyNumberFormat="1" applyFont="1" applyFill="1" applyBorder="1" applyAlignment="1">
      <alignment horizontal="center"/>
    </xf>
    <xf numFmtId="164" fontId="17" fillId="3" borderId="1" xfId="0" applyNumberFormat="1" applyFont="1" applyFill="1" applyBorder="1" applyAlignment="1">
      <alignment horizontal="center"/>
    </xf>
    <xf numFmtId="164" fontId="17" fillId="3" borderId="1" xfId="0" applyNumberFormat="1" applyFont="1" applyFill="1" applyBorder="1" applyAlignment="1">
      <alignment horizontal="center" vertical="center"/>
    </xf>
    <xf numFmtId="0" fontId="16" fillId="0" borderId="5" xfId="4" applyFont="1" applyFill="1" applyBorder="1" applyAlignment="1">
      <alignment horizontal="center" vertical="center" wrapText="1"/>
    </xf>
    <xf numFmtId="0" fontId="17" fillId="0" borderId="0" xfId="4" applyFont="1" applyFill="1" applyBorder="1" applyAlignment="1">
      <alignment vertical="center"/>
    </xf>
    <xf numFmtId="0" fontId="17" fillId="0" borderId="0" xfId="0" applyFont="1" applyFill="1" applyBorder="1" applyAlignment="1">
      <alignment vertical="center"/>
    </xf>
    <xf numFmtId="0" fontId="17" fillId="0" borderId="0" xfId="4" applyFont="1" applyFill="1" applyAlignment="1">
      <alignment vertical="center"/>
    </xf>
    <xf numFmtId="0" fontId="16" fillId="0" borderId="8" xfId="0" applyFont="1" applyFill="1" applyBorder="1" applyAlignment="1">
      <alignment horizontal="center" vertical="center" wrapText="1"/>
    </xf>
    <xf numFmtId="0" fontId="17" fillId="0" borderId="9" xfId="4" applyFont="1" applyFill="1" applyBorder="1" applyAlignment="1">
      <alignment horizontal="center"/>
    </xf>
    <xf numFmtId="0" fontId="17" fillId="0" borderId="2" xfId="4" applyFont="1" applyFill="1" applyBorder="1"/>
    <xf numFmtId="0" fontId="17" fillId="0" borderId="0" xfId="4" applyFont="1" applyFill="1" applyBorder="1"/>
    <xf numFmtId="0" fontId="17" fillId="0" borderId="0" xfId="4" quotePrefix="1" applyFont="1" applyFill="1" applyBorder="1"/>
    <xf numFmtId="0" fontId="16" fillId="0" borderId="0" xfId="4" applyFont="1" applyFill="1" applyBorder="1" applyAlignment="1">
      <alignment horizontal="center"/>
    </xf>
    <xf numFmtId="0" fontId="17" fillId="0" borderId="11" xfId="4" applyFont="1" applyFill="1" applyBorder="1" applyAlignment="1">
      <alignment horizontal="center"/>
    </xf>
    <xf numFmtId="0" fontId="17" fillId="0" borderId="1" xfId="4" applyFont="1" applyFill="1" applyBorder="1"/>
    <xf numFmtId="0" fontId="22" fillId="0" borderId="0" xfId="4" applyFont="1" applyFill="1" applyBorder="1"/>
    <xf numFmtId="0" fontId="17" fillId="0" borderId="14" xfId="0" applyFont="1" applyFill="1" applyBorder="1" applyAlignment="1">
      <alignment vertical="center"/>
    </xf>
    <xf numFmtId="0" fontId="17" fillId="0" borderId="0" xfId="0" applyFont="1" applyFill="1" applyAlignment="1">
      <alignment horizontal="right"/>
    </xf>
    <xf numFmtId="0" fontId="17" fillId="0" borderId="0" xfId="4" applyFont="1" applyFill="1" applyAlignment="1">
      <alignment horizontal="left"/>
    </xf>
    <xf numFmtId="166" fontId="17" fillId="0" borderId="47" xfId="0" applyNumberFormat="1" applyFont="1" applyFill="1" applyBorder="1" applyAlignment="1">
      <alignment horizontal="center"/>
    </xf>
    <xf numFmtId="0" fontId="16" fillId="0" borderId="6" xfId="4" applyFont="1" applyFill="1" applyBorder="1" applyAlignment="1">
      <alignment horizontal="center" vertical="center"/>
    </xf>
    <xf numFmtId="164" fontId="16" fillId="0" borderId="6" xfId="4" applyNumberFormat="1" applyFont="1" applyFill="1" applyBorder="1" applyAlignment="1">
      <alignment horizontal="center" vertical="center"/>
    </xf>
    <xf numFmtId="1" fontId="16" fillId="0" borderId="7" xfId="4" applyNumberFormat="1" applyFont="1" applyFill="1" applyBorder="1" applyAlignment="1">
      <alignment horizontal="center" vertical="center"/>
    </xf>
    <xf numFmtId="0" fontId="16" fillId="0" borderId="0" xfId="4" applyFont="1" applyFill="1" applyAlignment="1">
      <alignment horizontal="center" vertical="center"/>
    </xf>
    <xf numFmtId="0" fontId="16" fillId="0" borderId="0" xfId="4" applyFont="1" applyFill="1" applyBorder="1" applyAlignment="1">
      <alignment horizontal="center" vertical="center" wrapText="1"/>
    </xf>
    <xf numFmtId="164" fontId="17" fillId="0" borderId="2" xfId="4" applyNumberFormat="1" applyFont="1" applyFill="1" applyBorder="1" applyAlignment="1" applyProtection="1">
      <alignment horizontal="center"/>
    </xf>
    <xf numFmtId="164" fontId="17" fillId="0" borderId="10" xfId="4" applyNumberFormat="1" applyFont="1" applyFill="1" applyBorder="1" applyAlignment="1" applyProtection="1">
      <alignment horizontal="center"/>
    </xf>
    <xf numFmtId="164" fontId="17" fillId="0" borderId="9" xfId="4" applyNumberFormat="1" applyFont="1" applyFill="1" applyBorder="1" applyAlignment="1">
      <alignment horizontal="center"/>
    </xf>
    <xf numFmtId="1" fontId="17" fillId="0" borderId="10" xfId="4" applyNumberFormat="1" applyFont="1" applyFill="1" applyBorder="1" applyAlignment="1">
      <alignment horizontal="center"/>
    </xf>
    <xf numFmtId="1" fontId="17" fillId="0" borderId="0" xfId="4" applyNumberFormat="1" applyFont="1" applyFill="1" applyAlignment="1">
      <alignment horizontal="center"/>
    </xf>
    <xf numFmtId="1" fontId="17" fillId="0" borderId="12" xfId="4" applyNumberFormat="1" applyFont="1" applyFill="1" applyBorder="1" applyAlignment="1">
      <alignment horizontal="center"/>
    </xf>
    <xf numFmtId="164" fontId="17" fillId="0" borderId="0" xfId="4" applyNumberFormat="1" applyFont="1" applyFill="1" applyAlignment="1">
      <alignment horizontal="center"/>
    </xf>
    <xf numFmtId="0" fontId="17" fillId="0" borderId="13" xfId="4" applyFont="1" applyFill="1" applyBorder="1" applyAlignment="1">
      <alignment horizontal="center"/>
    </xf>
    <xf numFmtId="0" fontId="17" fillId="0" borderId="14" xfId="4" applyFont="1" applyFill="1" applyBorder="1"/>
    <xf numFmtId="1" fontId="17" fillId="0" borderId="15" xfId="4" applyNumberFormat="1" applyFont="1" applyFill="1" applyBorder="1" applyAlignment="1">
      <alignment horizontal="center"/>
    </xf>
    <xf numFmtId="164" fontId="17" fillId="0" borderId="1" xfId="4" applyNumberFormat="1" applyFont="1" applyFill="1" applyBorder="1" applyAlignment="1" applyProtection="1">
      <alignment horizontal="center"/>
    </xf>
    <xf numFmtId="164" fontId="17" fillId="0" borderId="0" xfId="4" applyNumberFormat="1" applyFont="1" applyFill="1" applyBorder="1" applyAlignment="1" applyProtection="1">
      <alignment horizontal="center"/>
    </xf>
    <xf numFmtId="0" fontId="16" fillId="0" borderId="19" xfId="4" applyFont="1" applyFill="1" applyBorder="1" applyAlignment="1">
      <alignment horizontal="center" vertical="center" wrapText="1"/>
    </xf>
    <xf numFmtId="0" fontId="16" fillId="0" borderId="19" xfId="4" applyFont="1" applyFill="1" applyBorder="1" applyAlignment="1">
      <alignment horizontal="center" vertical="center"/>
    </xf>
    <xf numFmtId="164" fontId="17" fillId="0" borderId="21" xfId="4" applyNumberFormat="1" applyFont="1" applyFill="1" applyBorder="1" applyAlignment="1">
      <alignment horizontal="center" vertical="center"/>
    </xf>
    <xf numFmtId="164" fontId="17" fillId="0" borderId="46" xfId="4" applyNumberFormat="1" applyFont="1" applyFill="1" applyBorder="1" applyAlignment="1">
      <alignment horizontal="center" vertical="center"/>
    </xf>
    <xf numFmtId="164" fontId="17" fillId="0" borderId="20" xfId="4" applyNumberFormat="1" applyFont="1" applyFill="1" applyBorder="1" applyAlignment="1">
      <alignment horizontal="center" vertical="center"/>
    </xf>
    <xf numFmtId="0" fontId="17" fillId="0" borderId="0" xfId="4" applyFont="1" applyFill="1" applyBorder="1" applyAlignment="1">
      <alignment horizontal="center" vertical="center"/>
    </xf>
    <xf numFmtId="164" fontId="17" fillId="0" borderId="19" xfId="4" applyNumberFormat="1" applyFont="1" applyFill="1" applyBorder="1" applyAlignment="1">
      <alignment horizontal="center" vertical="center"/>
    </xf>
    <xf numFmtId="164" fontId="17" fillId="0" borderId="0" xfId="4" applyNumberFormat="1" applyFont="1" applyFill="1" applyBorder="1" applyAlignment="1">
      <alignment horizontal="center" vertical="center"/>
    </xf>
    <xf numFmtId="164" fontId="22" fillId="0" borderId="0" xfId="0" applyNumberFormat="1" applyFont="1" applyFill="1" applyBorder="1" applyAlignment="1">
      <alignment horizontal="center"/>
    </xf>
    <xf numFmtId="0" fontId="17" fillId="0" borderId="0" xfId="0" applyFont="1" applyFill="1" applyBorder="1" applyAlignment="1">
      <alignment horizontal="center" vertical="center"/>
    </xf>
    <xf numFmtId="0" fontId="16" fillId="0" borderId="4" xfId="4" applyFont="1" applyFill="1" applyBorder="1" applyAlignment="1">
      <alignment horizontal="center" vertical="center" wrapText="1"/>
    </xf>
    <xf numFmtId="0" fontId="16" fillId="0" borderId="6" xfId="0" applyFont="1" applyFill="1" applyBorder="1" applyAlignment="1">
      <alignment horizontal="center" vertical="center" wrapText="1"/>
    </xf>
    <xf numFmtId="0" fontId="16" fillId="0" borderId="8" xfId="4" applyFont="1" applyFill="1" applyBorder="1" applyAlignment="1">
      <alignment horizontal="center" vertical="center"/>
    </xf>
    <xf numFmtId="0" fontId="16" fillId="0" borderId="7" xfId="4" applyFont="1" applyFill="1" applyBorder="1" applyAlignment="1">
      <alignment horizontal="center" vertical="center"/>
    </xf>
    <xf numFmtId="0" fontId="16" fillId="0" borderId="0" xfId="4" applyFont="1" applyFill="1" applyBorder="1" applyAlignment="1">
      <alignment horizontal="center" vertical="center"/>
    </xf>
    <xf numFmtId="164" fontId="17" fillId="0" borderId="43" xfId="0" applyNumberFormat="1" applyFont="1" applyFill="1" applyBorder="1" applyAlignment="1">
      <alignment horizontal="center" vertical="center"/>
    </xf>
    <xf numFmtId="164" fontId="17" fillId="3" borderId="12" xfId="0" applyNumberFormat="1" applyFont="1" applyFill="1" applyBorder="1" applyAlignment="1">
      <alignment horizontal="center"/>
    </xf>
    <xf numFmtId="166" fontId="17" fillId="0" borderId="31" xfId="0" applyNumberFormat="1" applyFont="1" applyFill="1" applyBorder="1" applyAlignment="1">
      <alignment horizontal="center"/>
    </xf>
    <xf numFmtId="164" fontId="17" fillId="0" borderId="10" xfId="0" applyNumberFormat="1" applyFont="1" applyFill="1" applyBorder="1" applyAlignment="1">
      <alignment horizontal="center"/>
    </xf>
    <xf numFmtId="164" fontId="17" fillId="3" borderId="10" xfId="0" applyNumberFormat="1" applyFont="1" applyFill="1" applyBorder="1" applyAlignment="1">
      <alignment horizontal="center"/>
    </xf>
    <xf numFmtId="164" fontId="17" fillId="0" borderId="44" xfId="0" applyNumberFormat="1" applyFont="1" applyFill="1" applyBorder="1" applyAlignment="1">
      <alignment horizontal="center"/>
    </xf>
    <xf numFmtId="164" fontId="17" fillId="0" borderId="50" xfId="0" applyNumberFormat="1" applyFont="1" applyFill="1" applyBorder="1" applyAlignment="1">
      <alignment horizontal="center" vertical="center"/>
    </xf>
    <xf numFmtId="164" fontId="17" fillId="0" borderId="43" xfId="4" applyNumberFormat="1" applyFont="1" applyFill="1" applyBorder="1" applyAlignment="1">
      <alignment horizontal="center"/>
    </xf>
    <xf numFmtId="164" fontId="17" fillId="0" borderId="51" xfId="4" applyNumberFormat="1" applyFont="1" applyFill="1" applyBorder="1" applyAlignment="1" applyProtection="1">
      <alignment horizontal="center"/>
    </xf>
    <xf numFmtId="164" fontId="17" fillId="0" borderId="44" xfId="4" applyNumberFormat="1" applyFont="1" applyFill="1" applyBorder="1" applyAlignment="1" applyProtection="1">
      <alignment horizontal="center"/>
    </xf>
    <xf numFmtId="0" fontId="16" fillId="0" borderId="17" xfId="0" applyFont="1" applyFill="1" applyBorder="1" applyAlignment="1">
      <alignment horizontal="center" vertical="center" wrapText="1"/>
    </xf>
    <xf numFmtId="0" fontId="16" fillId="0" borderId="18" xfId="0" applyFont="1" applyFill="1" applyBorder="1" applyAlignment="1">
      <alignment horizontal="center" vertical="center" wrapText="1"/>
    </xf>
    <xf numFmtId="0" fontId="16" fillId="0" borderId="3" xfId="0" applyFont="1" applyFill="1" applyBorder="1" applyAlignment="1">
      <alignment horizontal="center" vertical="center" wrapText="1"/>
    </xf>
    <xf numFmtId="0" fontId="16" fillId="0" borderId="4" xfId="0" applyFont="1" applyFill="1" applyBorder="1" applyAlignment="1">
      <alignment horizontal="center" vertical="center" wrapText="1"/>
    </xf>
    <xf numFmtId="0" fontId="16" fillId="0" borderId="0" xfId="0" applyFont="1" applyFill="1" applyBorder="1" applyAlignment="1">
      <alignment horizontal="center" vertical="center"/>
    </xf>
    <xf numFmtId="0" fontId="17" fillId="0" borderId="0" xfId="0" applyFont="1" applyFill="1" applyBorder="1" applyAlignment="1">
      <alignment horizontal="center" vertical="center"/>
    </xf>
    <xf numFmtId="0" fontId="16" fillId="0" borderId="3" xfId="4" applyFont="1" applyFill="1" applyBorder="1" applyAlignment="1">
      <alignment horizontal="center" vertical="center" wrapText="1"/>
    </xf>
    <xf numFmtId="0" fontId="16" fillId="0" borderId="4" xfId="4" applyFont="1" applyFill="1" applyBorder="1" applyAlignment="1">
      <alignment horizontal="center" vertical="center" wrapText="1"/>
    </xf>
    <xf numFmtId="0" fontId="17" fillId="0" borderId="0" xfId="0" applyFont="1" applyFill="1" applyBorder="1" applyAlignment="1">
      <alignment horizontal="center" vertical="center" wrapText="1"/>
    </xf>
    <xf numFmtId="0" fontId="16" fillId="0" borderId="6" xfId="0" applyFont="1" applyFill="1" applyBorder="1" applyAlignment="1">
      <alignment horizontal="center" vertical="center" wrapText="1"/>
    </xf>
    <xf numFmtId="0" fontId="16" fillId="0" borderId="7" xfId="0" applyFont="1" applyFill="1" applyBorder="1" applyAlignment="1">
      <alignment horizontal="center" vertical="center" wrapText="1"/>
    </xf>
    <xf numFmtId="0" fontId="16" fillId="0" borderId="6" xfId="4" applyFont="1" applyFill="1" applyBorder="1" applyAlignment="1">
      <alignment horizontal="center" vertical="center" wrapText="1"/>
    </xf>
    <xf numFmtId="0" fontId="16" fillId="0" borderId="7" xfId="4" applyFont="1" applyFill="1" applyBorder="1" applyAlignment="1">
      <alignment horizontal="center" vertical="center" wrapText="1"/>
    </xf>
    <xf numFmtId="0" fontId="16" fillId="0" borderId="0" xfId="0" applyFont="1" applyFill="1" applyBorder="1" applyAlignment="1">
      <alignment horizontal="center" vertical="center" wrapText="1"/>
    </xf>
    <xf numFmtId="0" fontId="16" fillId="0" borderId="35" xfId="4" applyFont="1" applyFill="1" applyBorder="1" applyAlignment="1">
      <alignment horizontal="center" vertical="center" wrapText="1"/>
    </xf>
    <xf numFmtId="0" fontId="16" fillId="0" borderId="48" xfId="4" applyFont="1" applyFill="1" applyBorder="1" applyAlignment="1">
      <alignment horizontal="center" vertical="center" wrapText="1"/>
    </xf>
    <xf numFmtId="0" fontId="16" fillId="0" borderId="49" xfId="4" applyFont="1" applyFill="1" applyBorder="1" applyAlignment="1">
      <alignment horizontal="center" vertical="center" wrapText="1"/>
    </xf>
    <xf numFmtId="0" fontId="17" fillId="0" borderId="8" xfId="4" applyFont="1" applyFill="1" applyBorder="1" applyAlignment="1"/>
    <xf numFmtId="0" fontId="16" fillId="0" borderId="8" xfId="4" applyFont="1" applyFill="1" applyBorder="1" applyAlignment="1">
      <alignment horizontal="center" vertical="center"/>
    </xf>
    <xf numFmtId="0" fontId="16" fillId="0" borderId="7" xfId="4" applyFont="1" applyFill="1" applyBorder="1" applyAlignment="1">
      <alignment horizontal="center" vertical="center"/>
    </xf>
    <xf numFmtId="0" fontId="16" fillId="0" borderId="0" xfId="4" applyFont="1" applyFill="1" applyBorder="1" applyAlignment="1">
      <alignment horizontal="center" vertical="center"/>
    </xf>
  </cellXfs>
  <cellStyles count="36">
    <cellStyle name="Good 2" xfId="18"/>
    <cellStyle name="Normaallaad 2" xfId="1"/>
    <cellStyle name="Normaallaad 2 2" xfId="9"/>
    <cellStyle name="Normaallaad 2 3" xfId="12"/>
    <cellStyle name="Normaallaad 2 3 2" xfId="19"/>
    <cellStyle name="Normaallaad 2 3 2 2" xfId="31"/>
    <cellStyle name="Normaallaad 2 3 2 3" xfId="25"/>
    <cellStyle name="Normaallaad 2 3 3" xfId="28"/>
    <cellStyle name="Normaallaad 2 3 4" xfId="22"/>
    <cellStyle name="Normaallaad 2 4" xfId="23"/>
    <cellStyle name="Normaallaad 2 4 2" xfId="30"/>
    <cellStyle name="Normaallaad 2 5" xfId="26"/>
    <cellStyle name="Normaallaad 2 6" xfId="21"/>
    <cellStyle name="Normaallaad 3" xfId="2"/>
    <cellStyle name="Normaallaad 3 2" xfId="13"/>
    <cellStyle name="Normaallaad 4" xfId="7"/>
    <cellStyle name="Normaallaad 5" xfId="8"/>
    <cellStyle name="Normaallaad 5 2" xfId="17"/>
    <cellStyle name="Normaallaad 5 2 2" xfId="29"/>
    <cellStyle name="Normaallaad 5 3" xfId="27"/>
    <cellStyle name="Normal" xfId="0" builtinId="0"/>
    <cellStyle name="Normal 2" xfId="3"/>
    <cellStyle name="Normal 2 2" xfId="4"/>
    <cellStyle name="Normal 3" xfId="20"/>
    <cellStyle name="Normal 3 2" xfId="32"/>
    <cellStyle name="Normal 3 3" xfId="33"/>
    <cellStyle name="Normal 3 4" xfId="35"/>
    <cellStyle name="Normal 4" xfId="34"/>
    <cellStyle name="Percent 2" xfId="10"/>
    <cellStyle name="Percent 2 2" xfId="16"/>
    <cellStyle name="Percent 2 3" xfId="24"/>
    <cellStyle name="Percent 3" xfId="11"/>
    <cellStyle name="Protsent 2" xfId="5"/>
    <cellStyle name="Protsent 2 2" xfId="14"/>
    <cellStyle name="Protsent 3" xfId="6"/>
    <cellStyle name="Protsent 3 2" xfId="15"/>
  </cellStyles>
  <dxfs count="0"/>
  <tableStyles count="0" defaultTableStyle="TableStyleMedium9" defaultPivotStyle="PivotStyleLight16"/>
  <colors>
    <indexedColors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000000"/>
      <rgbColor rgb="00FFFFFF"/>
      <rgbColor rgb="00DD0806"/>
      <rgbColor rgb="001FB714"/>
      <rgbColor rgb="000000D4"/>
      <rgbColor rgb="00FCF305"/>
      <rgbColor rgb="00F20884"/>
      <rgbColor rgb="0000ABEA"/>
      <rgbColor rgb="00900000"/>
      <rgbColor rgb="00006411"/>
      <rgbColor rgb="00000090"/>
      <rgbColor rgb="0090713A"/>
      <rgbColor rgb="004600A5"/>
      <rgbColor rgb="00008080"/>
      <rgbColor rgb="00C0C0C0"/>
      <rgbColor rgb="00808080"/>
      <rgbColor rgb="009999FF"/>
      <rgbColor rgb="00993366"/>
      <rgbColor rgb="00FFFFCC"/>
      <rgbColor rgb="00CCFFFF"/>
      <rgbColor rgb="00660066"/>
      <rgbColor rgb="00FF8080"/>
      <rgbColor rgb="000066CC"/>
      <rgbColor rgb="00CCCCFF"/>
      <rgbColor rgb="00000080"/>
      <rgbColor rgb="00FF00FF"/>
      <rgbColor rgb="00FFFF00"/>
      <rgbColor rgb="0000FFFF"/>
      <rgbColor rgb="00800080"/>
      <rgbColor rgb="00800000"/>
      <rgbColor rgb="00008080"/>
      <rgbColor rgb="000000FF"/>
      <rgbColor rgb="0000CCFF"/>
      <rgbColor rgb="00CCFFFF"/>
      <rgbColor rgb="00CCFFCC"/>
      <rgbColor rgb="00FFFF99"/>
      <rgbColor rgb="0099CCFF"/>
      <rgbColor rgb="00FF99CC"/>
      <rgbColor rgb="00CC99FF"/>
      <rgbColor rgb="00FFCC99"/>
      <rgbColor rgb="003366FF"/>
      <rgbColor rgb="0033CCCC"/>
      <rgbColor rgb="0099CC00"/>
      <rgbColor rgb="00FFCC00"/>
      <rgbColor rgb="00FF9900"/>
      <rgbColor rgb="00FF6600"/>
      <rgbColor rgb="00666699"/>
      <rgbColor rgb="00969696"/>
      <rgbColor rgb="00003366"/>
      <rgbColor rgb="00339966"/>
      <rgbColor rgb="00003300"/>
      <rgbColor rgb="00333300"/>
      <rgbColor rgb="00993300"/>
      <rgbColor rgb="00993366"/>
      <rgbColor rgb="00333399"/>
      <rgbColor rgb="00333333"/>
    </indexedColors>
    <mruColors>
      <color rgb="FFF31589"/>
      <color rgb="FF993300"/>
      <color rgb="FF5C3E32"/>
      <color rgb="FF7A3D00"/>
      <color rgb="FF17BB84"/>
      <color rgb="FFFFCC66"/>
      <color rgb="FFFFCCCC"/>
      <color rgb="FFFFCCFF"/>
      <color rgb="FF6699FF"/>
      <color rgb="FFFFFFFF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styles" Target="style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theme" Target="theme/theme1.xml"/><Relationship Id="rId5" Type="http://schemas.openxmlformats.org/officeDocument/2006/relationships/worksheet" Target="worksheets/sheet5.xml"/><Relationship Id="rId4" Type="http://schemas.openxmlformats.org/officeDocument/2006/relationships/worksheet" Target="worksheets/sheet4.xml"/><Relationship Id="rId9" Type="http://schemas.openxmlformats.org/officeDocument/2006/relationships/calcChain" Target="calcChain.xml"/></Relationships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sheet1.xml><?xml version="1.0" encoding="utf-8"?>
<worksheet xmlns="http://schemas.openxmlformats.org/spreadsheetml/2006/main" xmlns:r="http://schemas.openxmlformats.org/officeDocument/2006/relationships">
  <sheetPr codeName="Sheet2"/>
  <dimension ref="A1:N125"/>
  <sheetViews>
    <sheetView showWhiteSpace="0" topLeftCell="A52" zoomScale="70" zoomScaleNormal="70" workbookViewId="0">
      <selection activeCell="T22" sqref="T22"/>
    </sheetView>
  </sheetViews>
  <sheetFormatPr baseColWidth="10" defaultColWidth="10.625" defaultRowHeight="15"/>
  <cols>
    <col min="1" max="1" width="4.875" style="5" customWidth="1"/>
    <col min="2" max="2" width="15.625" style="5" customWidth="1"/>
    <col min="3" max="6" width="13.375" style="5" bestFit="1" customWidth="1"/>
    <col min="7" max="8" width="5" style="5" bestFit="1" customWidth="1"/>
    <col min="9" max="9" width="5.5" style="5" bestFit="1" customWidth="1"/>
    <col min="10" max="10" width="5.125" style="5" bestFit="1" customWidth="1"/>
    <col min="11" max="12" width="10.625" style="5" customWidth="1"/>
    <col min="13" max="13" width="10.625" style="5"/>
    <col min="14" max="14" width="16" style="5" customWidth="1"/>
    <col min="15" max="16384" width="10.625" style="5"/>
  </cols>
  <sheetData>
    <row r="1" spans="1:12" ht="75" customHeight="1" thickBot="1">
      <c r="A1" s="186" t="s">
        <v>71</v>
      </c>
      <c r="B1" s="187"/>
      <c r="C1" s="3" t="s">
        <v>43</v>
      </c>
      <c r="D1" s="3" t="s">
        <v>44</v>
      </c>
      <c r="E1" s="3" t="s">
        <v>45</v>
      </c>
      <c r="F1" s="4" t="s">
        <v>46</v>
      </c>
      <c r="G1" s="188" t="s">
        <v>56</v>
      </c>
      <c r="H1" s="188"/>
      <c r="I1" s="189"/>
      <c r="J1" s="189"/>
      <c r="K1" s="184" t="s">
        <v>94</v>
      </c>
      <c r="L1" s="185"/>
    </row>
    <row r="2" spans="1:12" s="10" customFormat="1" ht="24.95" customHeight="1" thickBot="1">
      <c r="A2" s="6" t="s">
        <v>47</v>
      </c>
      <c r="B2" s="7" t="s">
        <v>26</v>
      </c>
      <c r="C2" s="7" t="s">
        <v>75</v>
      </c>
      <c r="D2" s="7" t="s">
        <v>75</v>
      </c>
      <c r="E2" s="7" t="s">
        <v>81</v>
      </c>
      <c r="F2" s="9" t="s">
        <v>82</v>
      </c>
      <c r="G2" s="8" t="s">
        <v>58</v>
      </c>
      <c r="H2" s="8" t="s">
        <v>59</v>
      </c>
      <c r="I2" s="8" t="s">
        <v>60</v>
      </c>
      <c r="J2" s="8" t="s">
        <v>61</v>
      </c>
      <c r="K2" s="170" t="s">
        <v>62</v>
      </c>
      <c r="L2" s="9" t="s">
        <v>57</v>
      </c>
    </row>
    <row r="3" spans="1:12" s="15" customFormat="1" ht="14.45" customHeight="1">
      <c r="A3" s="11">
        <v>1</v>
      </c>
      <c r="B3" s="99" t="s">
        <v>27</v>
      </c>
      <c r="C3" s="100">
        <v>50.1</v>
      </c>
      <c r="D3" s="101">
        <v>17</v>
      </c>
      <c r="E3" s="101">
        <v>3.6</v>
      </c>
      <c r="F3" s="102">
        <v>1.6</v>
      </c>
      <c r="G3" s="12">
        <v>25</v>
      </c>
      <c r="H3" s="12">
        <v>25</v>
      </c>
      <c r="I3" s="12">
        <v>25</v>
      </c>
      <c r="J3" s="12">
        <v>25</v>
      </c>
      <c r="K3" s="13">
        <f t="shared" ref="K3:K30" si="0">((C3*G$3)+(D3*H$3)+(E3*I$3)+(F3*J$3))/SUM(G$3,H$3,I$3,J$3)</f>
        <v>18.074999999999999</v>
      </c>
      <c r="L3" s="14">
        <f t="shared" ref="L3:L30" si="1">RANK(K3,K$3:K$30)</f>
        <v>26</v>
      </c>
    </row>
    <row r="4" spans="1:12" s="15" customFormat="1" ht="14.45" customHeight="1">
      <c r="A4" s="16">
        <v>2</v>
      </c>
      <c r="B4" s="96" t="s">
        <v>17</v>
      </c>
      <c r="C4" s="103">
        <v>63.7</v>
      </c>
      <c r="D4" s="72">
        <v>27.8</v>
      </c>
      <c r="E4" s="72">
        <v>8.3000000000000007</v>
      </c>
      <c r="F4" s="80">
        <v>3.3</v>
      </c>
      <c r="G4" s="5"/>
      <c r="H4" s="5"/>
      <c r="I4" s="19" t="s">
        <v>63</v>
      </c>
      <c r="J4" s="19">
        <v>100</v>
      </c>
      <c r="K4" s="13">
        <f t="shared" si="0"/>
        <v>25.774999999999999</v>
      </c>
      <c r="L4" s="18">
        <f t="shared" si="1"/>
        <v>15</v>
      </c>
    </row>
    <row r="5" spans="1:12" s="15" customFormat="1" ht="14.45" customHeight="1">
      <c r="A5" s="16">
        <v>3</v>
      </c>
      <c r="B5" s="96" t="s">
        <v>18</v>
      </c>
      <c r="C5" s="103">
        <v>66.7</v>
      </c>
      <c r="D5" s="72">
        <v>26.5</v>
      </c>
      <c r="E5" s="72">
        <v>9.4</v>
      </c>
      <c r="F5" s="80">
        <v>3.9</v>
      </c>
      <c r="G5" s="5"/>
      <c r="H5" s="5"/>
      <c r="K5" s="13">
        <f t="shared" si="0"/>
        <v>26.625</v>
      </c>
      <c r="L5" s="18">
        <f t="shared" si="1"/>
        <v>14</v>
      </c>
    </row>
    <row r="6" spans="1:12" s="15" customFormat="1" ht="14.45" customHeight="1">
      <c r="A6" s="16">
        <v>4</v>
      </c>
      <c r="B6" s="96" t="s">
        <v>19</v>
      </c>
      <c r="C6" s="103">
        <v>80.8</v>
      </c>
      <c r="D6" s="72">
        <v>37.4</v>
      </c>
      <c r="E6" s="72">
        <v>11.7</v>
      </c>
      <c r="F6" s="80">
        <v>6.3</v>
      </c>
      <c r="G6" s="5"/>
      <c r="H6" s="5"/>
      <c r="I6" s="5"/>
      <c r="J6" s="5"/>
      <c r="K6" s="13">
        <f t="shared" si="0"/>
        <v>34.049999999999997</v>
      </c>
      <c r="L6" s="18">
        <f t="shared" si="1"/>
        <v>7</v>
      </c>
    </row>
    <row r="7" spans="1:12" s="15" customFormat="1" ht="14.45" customHeight="1">
      <c r="A7" s="16">
        <v>5</v>
      </c>
      <c r="B7" s="96" t="s">
        <v>16</v>
      </c>
      <c r="C7" s="103">
        <v>68.8</v>
      </c>
      <c r="D7" s="72">
        <v>35.1</v>
      </c>
      <c r="E7" s="72">
        <v>7.6</v>
      </c>
      <c r="F7" s="80">
        <v>3.6</v>
      </c>
      <c r="G7" s="5"/>
      <c r="H7" s="5"/>
      <c r="I7" s="5"/>
      <c r="J7" s="5"/>
      <c r="K7" s="13">
        <f t="shared" si="0"/>
        <v>28.774999999999999</v>
      </c>
      <c r="L7" s="18">
        <f t="shared" si="1"/>
        <v>13</v>
      </c>
    </row>
    <row r="8" spans="1:12" s="15" customFormat="1" ht="14.45" customHeight="1">
      <c r="A8" s="16">
        <v>6</v>
      </c>
      <c r="B8" s="96" t="s">
        <v>20</v>
      </c>
      <c r="C8" s="103">
        <v>75.099999999999994</v>
      </c>
      <c r="D8" s="72">
        <v>45.3</v>
      </c>
      <c r="E8" s="72">
        <v>24.4</v>
      </c>
      <c r="F8" s="80">
        <v>9.9</v>
      </c>
      <c r="G8" s="5"/>
      <c r="H8" s="5"/>
      <c r="I8" s="5"/>
      <c r="J8" s="5"/>
      <c r="K8" s="13">
        <f t="shared" si="0"/>
        <v>38.674999999999997</v>
      </c>
      <c r="L8" s="18">
        <f t="shared" si="1"/>
        <v>2</v>
      </c>
    </row>
    <row r="9" spans="1:12" s="15" customFormat="1" ht="14.45" customHeight="1">
      <c r="A9" s="16">
        <v>7</v>
      </c>
      <c r="B9" s="96" t="s">
        <v>21</v>
      </c>
      <c r="C9" s="103">
        <v>61.1</v>
      </c>
      <c r="D9" s="72">
        <v>45.3</v>
      </c>
      <c r="E9" s="72">
        <v>18.2</v>
      </c>
      <c r="F9" s="80">
        <v>9.1</v>
      </c>
      <c r="G9" s="5"/>
      <c r="H9" s="5"/>
      <c r="I9" s="20"/>
      <c r="J9" s="20"/>
      <c r="K9" s="13">
        <f t="shared" si="0"/>
        <v>33.424999999999997</v>
      </c>
      <c r="L9" s="18">
        <f t="shared" si="1"/>
        <v>9</v>
      </c>
    </row>
    <row r="10" spans="1:12" s="15" customFormat="1" ht="14.45" customHeight="1">
      <c r="A10" s="16">
        <v>8</v>
      </c>
      <c r="B10" s="96" t="s">
        <v>22</v>
      </c>
      <c r="C10" s="103">
        <v>54.8</v>
      </c>
      <c r="D10" s="72">
        <v>31.4</v>
      </c>
      <c r="E10" s="72">
        <v>10.1</v>
      </c>
      <c r="F10" s="80">
        <v>4</v>
      </c>
      <c r="G10" s="5"/>
      <c r="H10" s="5"/>
      <c r="I10" s="5"/>
      <c r="J10" s="5"/>
      <c r="K10" s="13">
        <f t="shared" si="0"/>
        <v>25.074999999999999</v>
      </c>
      <c r="L10" s="18">
        <f t="shared" si="1"/>
        <v>16</v>
      </c>
    </row>
    <row r="11" spans="1:12" s="15" customFormat="1" ht="14.45" customHeight="1">
      <c r="A11" s="16">
        <v>9</v>
      </c>
      <c r="B11" s="96" t="s">
        <v>23</v>
      </c>
      <c r="C11" s="103">
        <v>56.3</v>
      </c>
      <c r="D11" s="72">
        <v>33.799999999999997</v>
      </c>
      <c r="E11" s="72">
        <v>6</v>
      </c>
      <c r="F11" s="80">
        <v>1.5</v>
      </c>
      <c r="G11" s="5"/>
      <c r="H11" s="5"/>
      <c r="I11" s="5"/>
      <c r="J11" s="5"/>
      <c r="K11" s="13">
        <f t="shared" si="0"/>
        <v>24.4</v>
      </c>
      <c r="L11" s="18">
        <f t="shared" si="1"/>
        <v>17</v>
      </c>
    </row>
    <row r="12" spans="1:12" s="15" customFormat="1" ht="14.45" customHeight="1">
      <c r="A12" s="16">
        <v>10</v>
      </c>
      <c r="B12" s="96" t="s">
        <v>24</v>
      </c>
      <c r="C12" s="103">
        <v>56.4</v>
      </c>
      <c r="D12" s="72">
        <v>16.2</v>
      </c>
      <c r="E12" s="72">
        <v>3.6</v>
      </c>
      <c r="F12" s="80">
        <v>1.1000000000000001</v>
      </c>
      <c r="G12" s="5"/>
      <c r="H12" s="5"/>
      <c r="I12" s="5"/>
      <c r="J12" s="5"/>
      <c r="K12" s="13">
        <f t="shared" si="0"/>
        <v>19.324999999999999</v>
      </c>
      <c r="L12" s="18">
        <f t="shared" si="1"/>
        <v>21</v>
      </c>
    </row>
    <row r="13" spans="1:12" s="15" customFormat="1" ht="14.45" customHeight="1">
      <c r="A13" s="16">
        <v>11</v>
      </c>
      <c r="B13" s="96" t="s">
        <v>54</v>
      </c>
      <c r="C13" s="103">
        <v>47.1</v>
      </c>
      <c r="D13" s="72">
        <v>23.9</v>
      </c>
      <c r="E13" s="72">
        <v>10</v>
      </c>
      <c r="F13" s="80">
        <v>7.4</v>
      </c>
      <c r="G13" s="5"/>
      <c r="H13" s="5"/>
      <c r="I13" s="5"/>
      <c r="J13" s="5"/>
      <c r="K13" s="13">
        <f t="shared" si="0"/>
        <v>22.1</v>
      </c>
      <c r="L13" s="18">
        <f t="shared" si="1"/>
        <v>19</v>
      </c>
    </row>
    <row r="14" spans="1:12" s="15" customFormat="1" ht="14.45" customHeight="1">
      <c r="A14" s="16">
        <v>12</v>
      </c>
      <c r="B14" s="96" t="s">
        <v>25</v>
      </c>
      <c r="C14" s="103">
        <v>47.4</v>
      </c>
      <c r="D14" s="72">
        <v>20</v>
      </c>
      <c r="E14" s="72">
        <v>7.6</v>
      </c>
      <c r="F14" s="80">
        <v>3.2</v>
      </c>
      <c r="G14" s="5"/>
      <c r="H14" s="5"/>
      <c r="I14" s="5"/>
      <c r="J14" s="5"/>
      <c r="K14" s="13">
        <f t="shared" si="0"/>
        <v>19.55</v>
      </c>
      <c r="L14" s="18">
        <f t="shared" si="1"/>
        <v>20</v>
      </c>
    </row>
    <row r="15" spans="1:12" s="15" customFormat="1" ht="14.45" customHeight="1">
      <c r="A15" s="16">
        <v>13</v>
      </c>
      <c r="B15" s="96" t="s">
        <v>0</v>
      </c>
      <c r="C15" s="103">
        <v>66.5</v>
      </c>
      <c r="D15" s="72">
        <v>40.4</v>
      </c>
      <c r="E15" s="72">
        <v>19.600000000000001</v>
      </c>
      <c r="F15" s="80">
        <v>11.9</v>
      </c>
      <c r="G15" s="5"/>
      <c r="H15" s="5"/>
      <c r="I15" s="5"/>
      <c r="J15" s="5"/>
      <c r="K15" s="13">
        <f t="shared" si="0"/>
        <v>34.6</v>
      </c>
      <c r="L15" s="18">
        <f t="shared" si="1"/>
        <v>6</v>
      </c>
    </row>
    <row r="16" spans="1:12" s="15" customFormat="1" ht="14.45" customHeight="1">
      <c r="A16" s="16">
        <v>14</v>
      </c>
      <c r="B16" s="96" t="s">
        <v>1</v>
      </c>
      <c r="C16" s="103">
        <v>73.7</v>
      </c>
      <c r="D16" s="72">
        <v>41.1</v>
      </c>
      <c r="E16" s="72">
        <v>26.9</v>
      </c>
      <c r="F16" s="80">
        <v>12.7</v>
      </c>
      <c r="G16" s="5"/>
      <c r="H16" s="5"/>
      <c r="I16" s="5"/>
      <c r="J16" s="5"/>
      <c r="K16" s="13">
        <f t="shared" si="0"/>
        <v>38.6</v>
      </c>
      <c r="L16" s="18">
        <f t="shared" si="1"/>
        <v>3</v>
      </c>
    </row>
    <row r="17" spans="1:12" s="15" customFormat="1" ht="14.45" customHeight="1">
      <c r="A17" s="16">
        <v>15</v>
      </c>
      <c r="B17" s="96" t="s">
        <v>2</v>
      </c>
      <c r="C17" s="103">
        <v>64.900000000000006</v>
      </c>
      <c r="D17" s="72">
        <v>38.299999999999997</v>
      </c>
      <c r="E17" s="72">
        <v>13.7</v>
      </c>
      <c r="F17" s="80">
        <v>3.9</v>
      </c>
      <c r="G17" s="5"/>
      <c r="H17" s="5"/>
      <c r="I17" s="5"/>
      <c r="J17" s="5"/>
      <c r="K17" s="13">
        <f t="shared" si="0"/>
        <v>30.2</v>
      </c>
      <c r="L17" s="18">
        <f t="shared" si="1"/>
        <v>12</v>
      </c>
    </row>
    <row r="18" spans="1:12" s="15" customFormat="1" ht="14.45" customHeight="1">
      <c r="A18" s="16">
        <v>16</v>
      </c>
      <c r="B18" s="96" t="s">
        <v>3</v>
      </c>
      <c r="C18" s="103">
        <v>49.4</v>
      </c>
      <c r="D18" s="72">
        <v>15.1</v>
      </c>
      <c r="E18" s="72">
        <v>5.0999999999999996</v>
      </c>
      <c r="F18" s="80">
        <v>3.4</v>
      </c>
      <c r="G18" s="5"/>
      <c r="H18" s="5"/>
      <c r="I18" s="5"/>
      <c r="J18" s="5"/>
      <c r="K18" s="13">
        <f t="shared" si="0"/>
        <v>18.25</v>
      </c>
      <c r="L18" s="18">
        <f t="shared" si="1"/>
        <v>25</v>
      </c>
    </row>
    <row r="19" spans="1:12" s="15" customFormat="1" ht="14.45" customHeight="1">
      <c r="A19" s="16">
        <v>17</v>
      </c>
      <c r="B19" s="96" t="s">
        <v>4</v>
      </c>
      <c r="C19" s="103">
        <v>46</v>
      </c>
      <c r="D19" s="72">
        <v>12.7</v>
      </c>
      <c r="E19" s="72">
        <v>4.7</v>
      </c>
      <c r="F19" s="80">
        <v>1.6</v>
      </c>
      <c r="G19" s="5"/>
      <c r="H19" s="5"/>
      <c r="I19" s="5"/>
      <c r="J19" s="5"/>
      <c r="K19" s="13">
        <f t="shared" si="0"/>
        <v>16.25</v>
      </c>
      <c r="L19" s="18">
        <f t="shared" si="1"/>
        <v>28</v>
      </c>
    </row>
    <row r="20" spans="1:12" s="15" customFormat="1" ht="14.45" customHeight="1">
      <c r="A20" s="16">
        <v>18</v>
      </c>
      <c r="B20" s="96" t="s">
        <v>5</v>
      </c>
      <c r="C20" s="103">
        <v>45.6</v>
      </c>
      <c r="D20" s="72">
        <v>14.2</v>
      </c>
      <c r="E20" s="72">
        <v>3.3</v>
      </c>
      <c r="F20" s="80">
        <v>2.9</v>
      </c>
      <c r="G20" s="5"/>
      <c r="H20" s="5"/>
      <c r="I20" s="5"/>
      <c r="J20" s="5"/>
      <c r="K20" s="13">
        <f t="shared" si="0"/>
        <v>16.5</v>
      </c>
      <c r="L20" s="18">
        <f t="shared" si="1"/>
        <v>27</v>
      </c>
    </row>
    <row r="21" spans="1:12" s="15" customFormat="1" ht="14.45" customHeight="1">
      <c r="A21" s="16">
        <v>19</v>
      </c>
      <c r="B21" s="96" t="s">
        <v>6</v>
      </c>
      <c r="C21" s="103">
        <v>69.8</v>
      </c>
      <c r="D21" s="72">
        <v>35.1</v>
      </c>
      <c r="E21" s="72">
        <v>11.4</v>
      </c>
      <c r="F21" s="80">
        <v>4.9000000000000004</v>
      </c>
      <c r="G21" s="5"/>
      <c r="H21" s="5"/>
      <c r="I21" s="5"/>
      <c r="J21" s="5"/>
      <c r="K21" s="13">
        <f t="shared" si="0"/>
        <v>30.3</v>
      </c>
      <c r="L21" s="18">
        <f t="shared" si="1"/>
        <v>11</v>
      </c>
    </row>
    <row r="22" spans="1:12" s="15" customFormat="1" ht="14.45" customHeight="1">
      <c r="A22" s="16">
        <v>20</v>
      </c>
      <c r="B22" s="96" t="s">
        <v>7</v>
      </c>
      <c r="C22" s="103">
        <v>56.5</v>
      </c>
      <c r="D22" s="72">
        <v>19</v>
      </c>
      <c r="E22" s="72">
        <v>7.8</v>
      </c>
      <c r="F22" s="80">
        <v>5.4</v>
      </c>
      <c r="G22" s="5"/>
      <c r="H22" s="5"/>
      <c r="I22" s="5"/>
      <c r="J22" s="5"/>
      <c r="K22" s="13">
        <f t="shared" si="0"/>
        <v>22.175000000000001</v>
      </c>
      <c r="L22" s="18">
        <f t="shared" si="1"/>
        <v>18</v>
      </c>
    </row>
    <row r="23" spans="1:12" s="15" customFormat="1" ht="14.45" customHeight="1">
      <c r="A23" s="16">
        <v>21</v>
      </c>
      <c r="B23" s="96" t="s">
        <v>8</v>
      </c>
      <c r="C23" s="103">
        <v>40.200000000000003</v>
      </c>
      <c r="D23" s="72">
        <v>18.899999999999999</v>
      </c>
      <c r="E23" s="72">
        <v>9.1999999999999993</v>
      </c>
      <c r="F23" s="80">
        <v>4.8</v>
      </c>
      <c r="G23" s="5"/>
      <c r="H23" s="5"/>
      <c r="I23" s="5"/>
      <c r="J23" s="5"/>
      <c r="K23" s="13">
        <f t="shared" si="0"/>
        <v>18.274999999999999</v>
      </c>
      <c r="L23" s="18">
        <f t="shared" si="1"/>
        <v>24</v>
      </c>
    </row>
    <row r="24" spans="1:12" s="15" customFormat="1" ht="14.45" customHeight="1">
      <c r="A24" s="16">
        <v>22</v>
      </c>
      <c r="B24" s="96" t="s">
        <v>9</v>
      </c>
      <c r="C24" s="103">
        <v>58.7</v>
      </c>
      <c r="D24" s="72">
        <v>41.9</v>
      </c>
      <c r="E24" s="72">
        <v>26.2</v>
      </c>
      <c r="F24" s="80">
        <v>19.5</v>
      </c>
      <c r="G24" s="5"/>
      <c r="H24" s="5"/>
      <c r="I24" s="5"/>
      <c r="J24" s="5"/>
      <c r="K24" s="13">
        <f t="shared" si="0"/>
        <v>36.575000000000003</v>
      </c>
      <c r="L24" s="18">
        <f t="shared" si="1"/>
        <v>4</v>
      </c>
    </row>
    <row r="25" spans="1:12" s="15" customFormat="1" ht="14.45" customHeight="1">
      <c r="A25" s="16">
        <v>23</v>
      </c>
      <c r="B25" s="96" t="s">
        <v>10</v>
      </c>
      <c r="C25" s="103">
        <v>51</v>
      </c>
      <c r="D25" s="72">
        <v>32.1</v>
      </c>
      <c r="E25" s="72">
        <v>27.1</v>
      </c>
      <c r="F25" s="80">
        <v>24.3</v>
      </c>
      <c r="G25" s="5"/>
      <c r="H25" s="5"/>
      <c r="I25" s="5"/>
      <c r="J25" s="5"/>
      <c r="K25" s="13">
        <f t="shared" si="0"/>
        <v>33.625</v>
      </c>
      <c r="L25" s="18">
        <f t="shared" si="1"/>
        <v>8</v>
      </c>
    </row>
    <row r="26" spans="1:12" s="15" customFormat="1" ht="14.45" customHeight="1">
      <c r="A26" s="16">
        <v>24</v>
      </c>
      <c r="B26" s="96" t="s">
        <v>11</v>
      </c>
      <c r="C26" s="103">
        <v>44.8</v>
      </c>
      <c r="D26" s="72">
        <v>15.7</v>
      </c>
      <c r="E26" s="72">
        <v>9</v>
      </c>
      <c r="F26" s="80">
        <v>7.8</v>
      </c>
      <c r="G26" s="5"/>
      <c r="H26" s="5"/>
      <c r="I26" s="5"/>
      <c r="J26" s="5"/>
      <c r="K26" s="13">
        <f t="shared" si="0"/>
        <v>19.324999999999999</v>
      </c>
      <c r="L26" s="18">
        <f t="shared" si="1"/>
        <v>21</v>
      </c>
    </row>
    <row r="27" spans="1:12" s="15" customFormat="1" ht="14.45" customHeight="1">
      <c r="A27" s="16">
        <v>25</v>
      </c>
      <c r="B27" s="96" t="s">
        <v>12</v>
      </c>
      <c r="C27" s="103">
        <v>54.7</v>
      </c>
      <c r="D27" s="72">
        <v>17.399999999999999</v>
      </c>
      <c r="E27" s="72">
        <v>3.6</v>
      </c>
      <c r="F27" s="80">
        <v>1.3</v>
      </c>
      <c r="G27" s="5"/>
      <c r="H27" s="5"/>
      <c r="I27" s="5"/>
      <c r="J27" s="5"/>
      <c r="K27" s="13">
        <f t="shared" si="0"/>
        <v>19.25</v>
      </c>
      <c r="L27" s="18">
        <f t="shared" si="1"/>
        <v>23</v>
      </c>
    </row>
    <row r="28" spans="1:12" s="15" customFormat="1" ht="14.45" customHeight="1">
      <c r="A28" s="16">
        <v>26</v>
      </c>
      <c r="B28" s="96" t="s">
        <v>13</v>
      </c>
      <c r="C28" s="103">
        <v>70.3</v>
      </c>
      <c r="D28" s="72">
        <v>41.2</v>
      </c>
      <c r="E28" s="72">
        <v>9.8000000000000007</v>
      </c>
      <c r="F28" s="80">
        <v>4.2</v>
      </c>
      <c r="G28" s="5"/>
      <c r="H28" s="5"/>
      <c r="I28" s="5"/>
      <c r="J28" s="5"/>
      <c r="K28" s="13">
        <f t="shared" si="0"/>
        <v>31.375</v>
      </c>
      <c r="L28" s="18">
        <f t="shared" si="1"/>
        <v>10</v>
      </c>
    </row>
    <row r="29" spans="1:12" s="15" customFormat="1" ht="14.45" customHeight="1">
      <c r="A29" s="16">
        <v>27</v>
      </c>
      <c r="B29" s="96" t="s">
        <v>14</v>
      </c>
      <c r="C29" s="103">
        <v>80.599999999999994</v>
      </c>
      <c r="D29" s="72">
        <v>60.1</v>
      </c>
      <c r="E29" s="72">
        <v>16.600000000000001</v>
      </c>
      <c r="F29" s="80">
        <v>5.9</v>
      </c>
      <c r="G29" s="5"/>
      <c r="H29" s="5"/>
      <c r="I29" s="5"/>
      <c r="J29" s="5"/>
      <c r="K29" s="13">
        <f t="shared" si="0"/>
        <v>40.799999999999997</v>
      </c>
      <c r="L29" s="18">
        <f t="shared" si="1"/>
        <v>1</v>
      </c>
    </row>
    <row r="30" spans="1:12" s="15" customFormat="1" ht="14.45" customHeight="1" thickBot="1">
      <c r="A30" s="21">
        <v>28</v>
      </c>
      <c r="B30" s="97" t="s">
        <v>15</v>
      </c>
      <c r="C30" s="104">
        <v>70.2</v>
      </c>
      <c r="D30" s="79">
        <v>45.7</v>
      </c>
      <c r="E30" s="79">
        <v>16.899999999999999</v>
      </c>
      <c r="F30" s="81">
        <v>6.8</v>
      </c>
      <c r="G30" s="5"/>
      <c r="H30" s="5"/>
      <c r="I30" s="5"/>
      <c r="J30" s="5"/>
      <c r="K30" s="174">
        <f t="shared" si="0"/>
        <v>34.9</v>
      </c>
      <c r="L30" s="23">
        <f t="shared" si="1"/>
        <v>5</v>
      </c>
    </row>
    <row r="31" spans="1:12" s="15" customFormat="1" ht="14.45" customHeight="1">
      <c r="A31" s="5"/>
      <c r="B31" s="5"/>
      <c r="C31" s="5"/>
      <c r="D31" s="5"/>
      <c r="E31" s="5"/>
      <c r="G31" s="5"/>
      <c r="H31" s="5"/>
      <c r="I31" s="5"/>
      <c r="J31" s="5"/>
      <c r="K31" s="5"/>
      <c r="L31" s="5"/>
    </row>
    <row r="32" spans="1:12" s="15" customFormat="1" ht="14.45" customHeight="1">
      <c r="A32" s="5"/>
      <c r="B32" s="5" t="s">
        <v>67</v>
      </c>
      <c r="C32" s="5"/>
      <c r="D32" s="5"/>
      <c r="E32" s="5"/>
      <c r="F32" s="5"/>
      <c r="G32" s="5"/>
      <c r="H32" s="5"/>
      <c r="I32" s="5"/>
      <c r="J32" s="5"/>
      <c r="K32" s="5"/>
      <c r="L32" s="5"/>
    </row>
    <row r="33" spans="1:14" s="15" customFormat="1">
      <c r="A33" s="5"/>
      <c r="B33" s="24" t="s">
        <v>28</v>
      </c>
      <c r="C33" s="73">
        <f>AVERAGE(C3:C30)</f>
        <v>59.685714285714276</v>
      </c>
      <c r="D33" s="73">
        <f>AVERAGE(D3:D30)</f>
        <v>30.30714285714286</v>
      </c>
      <c r="E33" s="73">
        <f>AVERAGE(E3:E30)</f>
        <v>11.835714285714287</v>
      </c>
      <c r="F33" s="73">
        <f>AVERAGE(F3:F30)</f>
        <v>6.2928571428571454</v>
      </c>
      <c r="G33" s="5"/>
      <c r="H33" s="5"/>
      <c r="I33" s="5"/>
      <c r="J33" s="5"/>
      <c r="K33" s="2">
        <f>AVERAGE(K3:K30)</f>
        <v>27.030357142857145</v>
      </c>
      <c r="L33" s="5"/>
    </row>
    <row r="34" spans="1:14" s="15" customFormat="1">
      <c r="A34" s="5"/>
      <c r="B34" s="24" t="s">
        <v>32</v>
      </c>
      <c r="C34" s="73">
        <f>STDEV(C3:C30)</f>
        <v>11.415217727542275</v>
      </c>
      <c r="D34" s="73">
        <f>STDEV(D3:D30)</f>
        <v>12.47972959617517</v>
      </c>
      <c r="E34" s="73">
        <f>STDEV(E3:E30)</f>
        <v>7.4030631440873114</v>
      </c>
      <c r="F34" s="73">
        <f>STDEV(F3:F30)</f>
        <v>5.3975253981135074</v>
      </c>
      <c r="G34" s="5"/>
      <c r="H34" s="5"/>
      <c r="I34" s="5"/>
      <c r="J34" s="5"/>
      <c r="K34" s="2">
        <f>STDEV(K3:K30)</f>
        <v>7.7036678287600742</v>
      </c>
      <c r="L34" s="5"/>
    </row>
    <row r="35" spans="1:14" s="15" customFormat="1">
      <c r="A35" s="5"/>
      <c r="B35" s="24" t="s">
        <v>29</v>
      </c>
      <c r="C35" s="74">
        <f>COUNT(C3:C30)</f>
        <v>28</v>
      </c>
      <c r="D35" s="74">
        <f>COUNT(D3:D30)</f>
        <v>28</v>
      </c>
      <c r="E35" s="74">
        <f>COUNT(E3:E30)</f>
        <v>28</v>
      </c>
      <c r="F35" s="74">
        <f>COUNT(F3:F30)</f>
        <v>28</v>
      </c>
      <c r="G35" s="5"/>
      <c r="H35" s="5"/>
      <c r="I35" s="5"/>
      <c r="J35" s="5"/>
      <c r="K35" s="25">
        <f>COUNT(K3:K30)</f>
        <v>28</v>
      </c>
      <c r="L35" s="5"/>
    </row>
    <row r="36" spans="1:14" s="15" customFormat="1">
      <c r="A36" s="5"/>
      <c r="B36" s="24" t="s">
        <v>30</v>
      </c>
      <c r="C36" s="75">
        <f>MIN(C3:C30)</f>
        <v>40.200000000000003</v>
      </c>
      <c r="D36" s="75">
        <f>MIN(D3:D30)</f>
        <v>12.7</v>
      </c>
      <c r="E36" s="75">
        <f>MIN(E3:E30)</f>
        <v>3.3</v>
      </c>
      <c r="F36" s="75">
        <f>MIN(F3:F30)</f>
        <v>1.1000000000000001</v>
      </c>
      <c r="G36" s="12"/>
      <c r="H36" s="12"/>
      <c r="I36" s="12"/>
      <c r="J36" s="12"/>
      <c r="K36" s="26">
        <f>MIN(K3:K30)</f>
        <v>16.25</v>
      </c>
      <c r="L36" s="5"/>
    </row>
    <row r="37" spans="1:14" s="15" customFormat="1">
      <c r="A37" s="5"/>
      <c r="B37" s="24" t="s">
        <v>31</v>
      </c>
      <c r="C37" s="75">
        <f>MAX(C3:C30)</f>
        <v>80.8</v>
      </c>
      <c r="D37" s="75">
        <f>MAX(D3:D30)</f>
        <v>60.1</v>
      </c>
      <c r="E37" s="75">
        <f>MAX(E3:E30)</f>
        <v>27.1</v>
      </c>
      <c r="F37" s="75">
        <f>MAX(F3:F30)</f>
        <v>24.3</v>
      </c>
      <c r="G37" s="12"/>
      <c r="H37" s="12"/>
      <c r="I37" s="12"/>
      <c r="J37" s="12"/>
      <c r="K37" s="26">
        <f>MAX(K3:K30)</f>
        <v>40.799999999999997</v>
      </c>
      <c r="L37" s="5"/>
    </row>
    <row r="38" spans="1:14" s="15" customFormat="1">
      <c r="A38" s="5"/>
      <c r="B38" s="5"/>
      <c r="C38" s="5"/>
      <c r="D38" s="5"/>
      <c r="E38" s="5"/>
      <c r="F38" s="5"/>
      <c r="G38" s="5"/>
      <c r="H38" s="5"/>
      <c r="I38" s="5"/>
      <c r="J38" s="5"/>
      <c r="K38" s="5"/>
      <c r="L38" s="5"/>
    </row>
    <row r="39" spans="1:14" s="15" customFormat="1">
      <c r="A39" s="5"/>
      <c r="B39" s="5"/>
      <c r="C39" s="5"/>
      <c r="D39" s="5"/>
      <c r="E39" s="5"/>
      <c r="F39" s="5"/>
      <c r="G39" s="5"/>
      <c r="H39" s="5"/>
      <c r="I39" s="5"/>
      <c r="J39" s="5"/>
      <c r="K39" s="5"/>
      <c r="L39" s="5"/>
    </row>
    <row r="40" spans="1:14" s="15" customFormat="1" ht="14.1" customHeight="1" thickBot="1">
      <c r="A40" s="19"/>
      <c r="B40" s="5"/>
      <c r="C40" s="39"/>
      <c r="D40" s="39"/>
      <c r="E40" s="39"/>
      <c r="F40" s="39"/>
      <c r="G40" s="5"/>
      <c r="H40" s="5"/>
      <c r="I40" s="5"/>
      <c r="J40" s="5"/>
      <c r="K40" s="5"/>
      <c r="L40" s="5"/>
    </row>
    <row r="41" spans="1:14" ht="57" customHeight="1" thickBot="1">
      <c r="A41" s="186" t="s">
        <v>72</v>
      </c>
      <c r="B41" s="187"/>
      <c r="C41" s="3" t="s">
        <v>43</v>
      </c>
      <c r="D41" s="3" t="s">
        <v>44</v>
      </c>
      <c r="E41" s="3" t="s">
        <v>45</v>
      </c>
      <c r="F41" s="4" t="s">
        <v>46</v>
      </c>
      <c r="G41" s="188" t="s">
        <v>56</v>
      </c>
      <c r="H41" s="188"/>
      <c r="I41" s="189"/>
      <c r="J41" s="189"/>
      <c r="K41" s="184" t="s">
        <v>94</v>
      </c>
      <c r="L41" s="185"/>
      <c r="N41" s="27" t="s">
        <v>69</v>
      </c>
    </row>
    <row r="42" spans="1:14" s="10" customFormat="1" ht="19.5" customHeight="1" thickBot="1">
      <c r="A42" s="6" t="s">
        <v>47</v>
      </c>
      <c r="B42" s="7" t="s">
        <v>26</v>
      </c>
      <c r="C42" s="7" t="s">
        <v>75</v>
      </c>
      <c r="D42" s="7" t="s">
        <v>75</v>
      </c>
      <c r="E42" s="7" t="s">
        <v>83</v>
      </c>
      <c r="F42" s="9" t="s">
        <v>84</v>
      </c>
      <c r="G42" s="8" t="s">
        <v>58</v>
      </c>
      <c r="H42" s="8" t="s">
        <v>59</v>
      </c>
      <c r="I42" s="8" t="s">
        <v>60</v>
      </c>
      <c r="J42" s="8" t="s">
        <v>61</v>
      </c>
      <c r="K42" s="170" t="s">
        <v>62</v>
      </c>
      <c r="L42" s="9" t="s">
        <v>57</v>
      </c>
      <c r="N42" s="28" t="s">
        <v>74</v>
      </c>
    </row>
    <row r="43" spans="1:14" s="15" customFormat="1" ht="15" customHeight="1">
      <c r="A43" s="11">
        <v>1</v>
      </c>
      <c r="B43" s="99" t="s">
        <v>27</v>
      </c>
      <c r="C43" s="100">
        <v>60.2</v>
      </c>
      <c r="D43" s="101">
        <v>23</v>
      </c>
      <c r="E43" s="101">
        <v>5.4</v>
      </c>
      <c r="F43" s="102">
        <v>2.6</v>
      </c>
      <c r="G43" s="12">
        <v>25</v>
      </c>
      <c r="H43" s="12">
        <v>25</v>
      </c>
      <c r="I43" s="12">
        <v>25</v>
      </c>
      <c r="J43" s="12">
        <v>25</v>
      </c>
      <c r="K43" s="13">
        <f>((C43*G$43)+(D43*H$43)+(E43*I$43)+(F43*J$43))/SUM(G$43,H$43,I$43,J$43)</f>
        <v>22.8</v>
      </c>
      <c r="L43" s="14">
        <f t="shared" ref="L43:L70" si="2">RANK(K43,K$43:K$70)</f>
        <v>25</v>
      </c>
      <c r="N43" s="29">
        <f t="shared" ref="N43:N70" si="3">K83-K43</f>
        <v>-9.31388888888889</v>
      </c>
    </row>
    <row r="44" spans="1:14" s="15" customFormat="1" ht="15" customHeight="1">
      <c r="A44" s="16">
        <v>2</v>
      </c>
      <c r="B44" s="96" t="s">
        <v>17</v>
      </c>
      <c r="C44" s="103">
        <v>68.7</v>
      </c>
      <c r="D44" s="72">
        <v>42.2</v>
      </c>
      <c r="E44" s="72">
        <v>12.7</v>
      </c>
      <c r="F44" s="80">
        <v>5.2</v>
      </c>
      <c r="G44" s="5"/>
      <c r="H44" s="5"/>
      <c r="I44" s="19" t="s">
        <v>63</v>
      </c>
      <c r="J44" s="19">
        <v>100</v>
      </c>
      <c r="K44" s="13">
        <f t="shared" ref="K44:K70" si="4">((C44*G$43)+(D44*H$43)+(E44*I$43)+(F44*J$43))/SUM(G$43,H$43,I$43,J$43)</f>
        <v>32.200000000000003</v>
      </c>
      <c r="L44" s="18">
        <f t="shared" si="2"/>
        <v>17</v>
      </c>
      <c r="N44" s="29">
        <f t="shared" si="3"/>
        <v>-11.850000000000001</v>
      </c>
    </row>
    <row r="45" spans="1:14" s="15" customFormat="1" ht="15" customHeight="1">
      <c r="A45" s="16">
        <v>3</v>
      </c>
      <c r="B45" s="96" t="s">
        <v>18</v>
      </c>
      <c r="C45" s="103">
        <v>81.400000000000006</v>
      </c>
      <c r="D45" s="72">
        <v>39.799999999999997</v>
      </c>
      <c r="E45" s="72">
        <v>13.1</v>
      </c>
      <c r="F45" s="80">
        <v>5.9</v>
      </c>
      <c r="G45" s="5"/>
      <c r="H45" s="5"/>
      <c r="K45" s="13">
        <f t="shared" si="4"/>
        <v>35.049999999999997</v>
      </c>
      <c r="L45" s="18">
        <f t="shared" si="2"/>
        <v>13</v>
      </c>
      <c r="N45" s="29">
        <f t="shared" si="3"/>
        <v>-15.899999999999999</v>
      </c>
    </row>
    <row r="46" spans="1:14" s="15" customFormat="1" ht="15" customHeight="1">
      <c r="A46" s="16">
        <v>4</v>
      </c>
      <c r="B46" s="96" t="s">
        <v>19</v>
      </c>
      <c r="C46" s="103">
        <v>85.2</v>
      </c>
      <c r="D46" s="72">
        <v>46.6</v>
      </c>
      <c r="E46" s="72">
        <v>17</v>
      </c>
      <c r="F46" s="80">
        <v>10.1</v>
      </c>
      <c r="G46" s="5"/>
      <c r="H46" s="5"/>
      <c r="I46" s="5"/>
      <c r="J46" s="5"/>
      <c r="K46" s="13">
        <f t="shared" si="4"/>
        <v>39.725000000000001</v>
      </c>
      <c r="L46" s="18">
        <f t="shared" si="2"/>
        <v>9</v>
      </c>
      <c r="N46" s="29">
        <f t="shared" si="3"/>
        <v>-11.200000000000003</v>
      </c>
    </row>
    <row r="47" spans="1:14" s="15" customFormat="1" ht="15" customHeight="1">
      <c r="A47" s="16">
        <v>5</v>
      </c>
      <c r="B47" s="96" t="s">
        <v>16</v>
      </c>
      <c r="C47" s="103">
        <v>76.7</v>
      </c>
      <c r="D47" s="72">
        <v>43.2</v>
      </c>
      <c r="E47" s="72">
        <v>9.8000000000000007</v>
      </c>
      <c r="F47" s="80">
        <v>5.0999999999999996</v>
      </c>
      <c r="G47" s="5"/>
      <c r="H47" s="5"/>
      <c r="I47" s="5"/>
      <c r="J47" s="5"/>
      <c r="K47" s="13">
        <f t="shared" si="4"/>
        <v>33.700000000000003</v>
      </c>
      <c r="L47" s="18">
        <f t="shared" si="2"/>
        <v>14</v>
      </c>
      <c r="N47" s="29">
        <f t="shared" si="3"/>
        <v>-9.6000000000000014</v>
      </c>
    </row>
    <row r="48" spans="1:14" s="15" customFormat="1" ht="15" customHeight="1">
      <c r="A48" s="16">
        <v>6</v>
      </c>
      <c r="B48" s="96" t="s">
        <v>20</v>
      </c>
      <c r="C48" s="103">
        <v>74.3</v>
      </c>
      <c r="D48" s="72">
        <v>51.3</v>
      </c>
      <c r="E48" s="72">
        <v>26.9</v>
      </c>
      <c r="F48" s="80">
        <v>15.1</v>
      </c>
      <c r="G48" s="5"/>
      <c r="H48" s="5"/>
      <c r="I48" s="5"/>
      <c r="J48" s="5"/>
      <c r="K48" s="13">
        <f t="shared" si="4"/>
        <v>41.9</v>
      </c>
      <c r="L48" s="18">
        <f t="shared" si="2"/>
        <v>6</v>
      </c>
      <c r="N48" s="29">
        <f t="shared" si="3"/>
        <v>-5.2749999999999986</v>
      </c>
    </row>
    <row r="49" spans="1:14" s="15" customFormat="1" ht="15" customHeight="1">
      <c r="A49" s="16">
        <v>7</v>
      </c>
      <c r="B49" s="96" t="s">
        <v>21</v>
      </c>
      <c r="C49" s="103">
        <v>73.2</v>
      </c>
      <c r="D49" s="72">
        <v>57.9</v>
      </c>
      <c r="E49" s="72">
        <v>25.6</v>
      </c>
      <c r="F49" s="80">
        <v>15.2</v>
      </c>
      <c r="G49" s="5"/>
      <c r="H49" s="5"/>
      <c r="I49" s="20"/>
      <c r="J49" s="20"/>
      <c r="K49" s="13">
        <f t="shared" si="4"/>
        <v>42.975000000000001</v>
      </c>
      <c r="L49" s="18">
        <f t="shared" si="2"/>
        <v>4</v>
      </c>
      <c r="N49" s="29">
        <f t="shared" si="3"/>
        <v>-19.05</v>
      </c>
    </row>
    <row r="50" spans="1:14" s="15" customFormat="1" ht="15" customHeight="1">
      <c r="A50" s="16">
        <v>8</v>
      </c>
      <c r="B50" s="96" t="s">
        <v>22</v>
      </c>
      <c r="C50" s="103">
        <v>74.3</v>
      </c>
      <c r="D50" s="72">
        <v>44.1</v>
      </c>
      <c r="E50" s="72">
        <v>16.100000000000001</v>
      </c>
      <c r="F50" s="80">
        <v>6.4</v>
      </c>
      <c r="G50" s="5"/>
      <c r="H50" s="5"/>
      <c r="I50" s="5"/>
      <c r="J50" s="5"/>
      <c r="K50" s="13">
        <f t="shared" si="4"/>
        <v>35.225000000000001</v>
      </c>
      <c r="L50" s="18">
        <f t="shared" si="2"/>
        <v>12</v>
      </c>
      <c r="N50" s="29">
        <f t="shared" si="3"/>
        <v>-19.625</v>
      </c>
    </row>
    <row r="51" spans="1:14" s="15" customFormat="1" ht="15" customHeight="1">
      <c r="A51" s="16">
        <v>9</v>
      </c>
      <c r="B51" s="96" t="s">
        <v>23</v>
      </c>
      <c r="C51" s="103">
        <v>73</v>
      </c>
      <c r="D51" s="72">
        <v>46.8</v>
      </c>
      <c r="E51" s="72">
        <v>8.3000000000000007</v>
      </c>
      <c r="F51" s="80">
        <v>2</v>
      </c>
      <c r="G51" s="5"/>
      <c r="H51" s="5"/>
      <c r="I51" s="5"/>
      <c r="J51" s="5"/>
      <c r="K51" s="13">
        <f t="shared" si="4"/>
        <v>32.524999999999999</v>
      </c>
      <c r="L51" s="18">
        <f t="shared" si="2"/>
        <v>16</v>
      </c>
      <c r="N51" s="29">
        <f t="shared" si="3"/>
        <v>-15.799999999999997</v>
      </c>
    </row>
    <row r="52" spans="1:14" s="15" customFormat="1" ht="15" customHeight="1">
      <c r="A52" s="16">
        <v>10</v>
      </c>
      <c r="B52" s="96" t="s">
        <v>24</v>
      </c>
      <c r="C52" s="103">
        <v>59.1</v>
      </c>
      <c r="D52" s="72">
        <v>18.2</v>
      </c>
      <c r="E52" s="72">
        <v>4.5999999999999996</v>
      </c>
      <c r="F52" s="80">
        <v>1.6</v>
      </c>
      <c r="G52" s="5"/>
      <c r="H52" s="5"/>
      <c r="I52" s="5"/>
      <c r="J52" s="5"/>
      <c r="K52" s="13">
        <f t="shared" si="4"/>
        <v>20.875</v>
      </c>
      <c r="L52" s="18">
        <f t="shared" si="2"/>
        <v>26</v>
      </c>
      <c r="N52" s="29">
        <f t="shared" si="3"/>
        <v>-2.9499999999999993</v>
      </c>
    </row>
    <row r="53" spans="1:14" s="15" customFormat="1" ht="15" customHeight="1">
      <c r="A53" s="16">
        <v>11</v>
      </c>
      <c r="B53" s="96" t="s">
        <v>54</v>
      </c>
      <c r="C53" s="103">
        <v>62</v>
      </c>
      <c r="D53" s="72">
        <v>30.6</v>
      </c>
      <c r="E53" s="72">
        <v>10.4</v>
      </c>
      <c r="F53" s="80">
        <v>9</v>
      </c>
      <c r="G53" s="5"/>
      <c r="H53" s="5"/>
      <c r="I53" s="5"/>
      <c r="J53" s="5"/>
      <c r="K53" s="13">
        <f t="shared" si="4"/>
        <v>28</v>
      </c>
      <c r="L53" s="18">
        <f t="shared" si="2"/>
        <v>20</v>
      </c>
      <c r="N53" s="29">
        <f t="shared" si="3"/>
        <v>-11.225000000000001</v>
      </c>
    </row>
    <row r="54" spans="1:14" s="15" customFormat="1" ht="15" customHeight="1">
      <c r="A54" s="16">
        <v>12</v>
      </c>
      <c r="B54" s="96" t="s">
        <v>25</v>
      </c>
      <c r="C54" s="103">
        <v>60.1</v>
      </c>
      <c r="D54" s="72">
        <v>29</v>
      </c>
      <c r="E54" s="72">
        <v>12.4</v>
      </c>
      <c r="F54" s="80">
        <v>5.6</v>
      </c>
      <c r="G54" s="5"/>
      <c r="H54" s="5"/>
      <c r="I54" s="5"/>
      <c r="J54" s="5"/>
      <c r="K54" s="13">
        <f t="shared" si="4"/>
        <v>26.774999999999999</v>
      </c>
      <c r="L54" s="18">
        <f t="shared" si="2"/>
        <v>21</v>
      </c>
      <c r="N54" s="29">
        <f t="shared" si="3"/>
        <v>-13.95</v>
      </c>
    </row>
    <row r="55" spans="1:14" s="15" customFormat="1" ht="15" customHeight="1">
      <c r="A55" s="16">
        <v>13</v>
      </c>
      <c r="B55" s="96" t="s">
        <v>0</v>
      </c>
      <c r="C55" s="103">
        <v>83</v>
      </c>
      <c r="D55" s="72">
        <v>56</v>
      </c>
      <c r="E55" s="72">
        <v>32.200000000000003</v>
      </c>
      <c r="F55" s="80">
        <v>21</v>
      </c>
      <c r="G55" s="5"/>
      <c r="H55" s="5"/>
      <c r="I55" s="5"/>
      <c r="J55" s="5"/>
      <c r="K55" s="13">
        <f t="shared" si="4"/>
        <v>48.05</v>
      </c>
      <c r="L55" s="18">
        <f t="shared" si="2"/>
        <v>1</v>
      </c>
      <c r="N55" s="29">
        <f t="shared" si="3"/>
        <v>-26.024999999999999</v>
      </c>
    </row>
    <row r="56" spans="1:14" s="15" customFormat="1" ht="15" customHeight="1">
      <c r="A56" s="16">
        <v>14</v>
      </c>
      <c r="B56" s="96" t="s">
        <v>1</v>
      </c>
      <c r="C56" s="103">
        <v>75.3</v>
      </c>
      <c r="D56" s="72">
        <v>46.7</v>
      </c>
      <c r="E56" s="72">
        <v>34.700000000000003</v>
      </c>
      <c r="F56" s="80">
        <v>21</v>
      </c>
      <c r="G56" s="5"/>
      <c r="H56" s="5"/>
      <c r="I56" s="5"/>
      <c r="J56" s="5"/>
      <c r="K56" s="13">
        <f t="shared" si="4"/>
        <v>44.424999999999997</v>
      </c>
      <c r="L56" s="18">
        <f t="shared" si="2"/>
        <v>3</v>
      </c>
      <c r="N56" s="29">
        <f t="shared" si="3"/>
        <v>-9.3999999999999986</v>
      </c>
    </row>
    <row r="57" spans="1:14" s="15" customFormat="1" ht="15" customHeight="1">
      <c r="A57" s="16">
        <v>15</v>
      </c>
      <c r="B57" s="96" t="s">
        <v>2</v>
      </c>
      <c r="C57" s="103">
        <v>70.599999999999994</v>
      </c>
      <c r="D57" s="72">
        <v>46.9</v>
      </c>
      <c r="E57" s="72">
        <v>20.399999999999999</v>
      </c>
      <c r="F57" s="80">
        <v>5.807299270072992</v>
      </c>
      <c r="G57" s="5"/>
      <c r="H57" s="5"/>
      <c r="I57" s="5"/>
      <c r="J57" s="5"/>
      <c r="K57" s="13">
        <f t="shared" si="4"/>
        <v>35.926824817518252</v>
      </c>
      <c r="L57" s="18">
        <f t="shared" si="2"/>
        <v>11</v>
      </c>
      <c r="N57" s="29">
        <f t="shared" si="3"/>
        <v>-9.8149635036496399</v>
      </c>
    </row>
    <row r="58" spans="1:14" s="15" customFormat="1" ht="15" customHeight="1">
      <c r="A58" s="16">
        <v>16</v>
      </c>
      <c r="B58" s="96" t="s">
        <v>3</v>
      </c>
      <c r="C58" s="103">
        <v>55.2</v>
      </c>
      <c r="D58" s="72">
        <v>17.8</v>
      </c>
      <c r="E58" s="72">
        <v>6.0119205298013245</v>
      </c>
      <c r="F58" s="80">
        <v>4.00794701986755</v>
      </c>
      <c r="G58" s="5"/>
      <c r="H58" s="5"/>
      <c r="I58" s="5"/>
      <c r="J58" s="5"/>
      <c r="K58" s="13">
        <f t="shared" si="4"/>
        <v>20.754966887417218</v>
      </c>
      <c r="L58" s="18">
        <f t="shared" si="2"/>
        <v>27</v>
      </c>
      <c r="N58" s="29">
        <f t="shared" si="3"/>
        <v>-5.1240066225165553</v>
      </c>
    </row>
    <row r="59" spans="1:14" s="15" customFormat="1" ht="15" customHeight="1">
      <c r="A59" s="16">
        <v>17</v>
      </c>
      <c r="B59" s="96" t="s">
        <v>4</v>
      </c>
      <c r="C59" s="103">
        <v>54.5</v>
      </c>
      <c r="D59" s="72">
        <v>16.5</v>
      </c>
      <c r="E59" s="72">
        <v>6.4</v>
      </c>
      <c r="F59" s="80">
        <v>2.7</v>
      </c>
      <c r="G59" s="5"/>
      <c r="H59" s="5"/>
      <c r="I59" s="5"/>
      <c r="J59" s="5"/>
      <c r="K59" s="13">
        <f t="shared" si="4"/>
        <v>20.024999999999999</v>
      </c>
      <c r="L59" s="18">
        <f t="shared" si="2"/>
        <v>28</v>
      </c>
      <c r="N59" s="29">
        <f t="shared" si="3"/>
        <v>-6.7271276595744656</v>
      </c>
    </row>
    <row r="60" spans="1:14" s="15" customFormat="1" ht="15" customHeight="1">
      <c r="A60" s="16">
        <v>18</v>
      </c>
      <c r="B60" s="96" t="s">
        <v>5</v>
      </c>
      <c r="C60" s="103">
        <v>71.900000000000006</v>
      </c>
      <c r="D60" s="72">
        <v>22.7</v>
      </c>
      <c r="E60" s="72">
        <v>6.1</v>
      </c>
      <c r="F60" s="80">
        <v>5.3606060606060604</v>
      </c>
      <c r="G60" s="5"/>
      <c r="H60" s="5"/>
      <c r="I60" s="5"/>
      <c r="J60" s="5"/>
      <c r="K60" s="13">
        <f t="shared" si="4"/>
        <v>26.515151515151516</v>
      </c>
      <c r="L60" s="18">
        <f t="shared" si="2"/>
        <v>22</v>
      </c>
      <c r="N60" s="29">
        <f t="shared" si="3"/>
        <v>-19.535221937686728</v>
      </c>
    </row>
    <row r="61" spans="1:14" s="15" customFormat="1" ht="15" customHeight="1">
      <c r="A61" s="16">
        <v>19</v>
      </c>
      <c r="B61" s="96" t="s">
        <v>6</v>
      </c>
      <c r="C61" s="103">
        <v>81.599999999999994</v>
      </c>
      <c r="D61" s="72">
        <v>44.5</v>
      </c>
      <c r="E61" s="72">
        <v>16.100000000000001</v>
      </c>
      <c r="F61" s="80">
        <v>7.4</v>
      </c>
      <c r="G61" s="5"/>
      <c r="H61" s="5"/>
      <c r="I61" s="5"/>
      <c r="J61" s="5"/>
      <c r="K61" s="13">
        <f t="shared" si="4"/>
        <v>37.4</v>
      </c>
      <c r="L61" s="18">
        <f t="shared" si="2"/>
        <v>10</v>
      </c>
      <c r="N61" s="29">
        <f t="shared" si="3"/>
        <v>-14.149999999999999</v>
      </c>
    </row>
    <row r="62" spans="1:14" s="15" customFormat="1" ht="15" customHeight="1">
      <c r="A62" s="16">
        <v>20</v>
      </c>
      <c r="B62" s="96" t="s">
        <v>7</v>
      </c>
      <c r="C62" s="103">
        <v>68.7</v>
      </c>
      <c r="D62" s="72">
        <v>26.5</v>
      </c>
      <c r="E62" s="72">
        <v>10.4</v>
      </c>
      <c r="F62" s="80">
        <v>7.4</v>
      </c>
      <c r="G62" s="5"/>
      <c r="H62" s="5"/>
      <c r="I62" s="5"/>
      <c r="J62" s="5"/>
      <c r="K62" s="13">
        <f t="shared" si="4"/>
        <v>28.25</v>
      </c>
      <c r="L62" s="18">
        <f t="shared" si="2"/>
        <v>18</v>
      </c>
      <c r="N62" s="29">
        <f t="shared" si="3"/>
        <v>-11.675000000000001</v>
      </c>
    </row>
    <row r="63" spans="1:14" s="15" customFormat="1" ht="15" customHeight="1">
      <c r="A63" s="16">
        <v>21</v>
      </c>
      <c r="B63" s="96" t="s">
        <v>8</v>
      </c>
      <c r="C63" s="103">
        <v>54.7</v>
      </c>
      <c r="D63" s="72">
        <v>27.8</v>
      </c>
      <c r="E63" s="72">
        <v>13</v>
      </c>
      <c r="F63" s="80">
        <v>7.3</v>
      </c>
      <c r="G63" s="5"/>
      <c r="H63" s="5"/>
      <c r="I63" s="5"/>
      <c r="J63" s="5"/>
      <c r="K63" s="13">
        <f t="shared" si="4"/>
        <v>25.7</v>
      </c>
      <c r="L63" s="18">
        <f t="shared" si="2"/>
        <v>23</v>
      </c>
      <c r="N63" s="29">
        <f t="shared" si="3"/>
        <v>-13.649999999999999</v>
      </c>
    </row>
    <row r="64" spans="1:14" s="15" customFormat="1" ht="15" customHeight="1">
      <c r="A64" s="16">
        <v>22</v>
      </c>
      <c r="B64" s="96" t="s">
        <v>9</v>
      </c>
      <c r="C64" s="103">
        <v>66.599999999999994</v>
      </c>
      <c r="D64" s="72">
        <v>48.8</v>
      </c>
      <c r="E64" s="72">
        <v>31.3</v>
      </c>
      <c r="F64" s="80">
        <v>25.2</v>
      </c>
      <c r="G64" s="5"/>
      <c r="H64" s="5"/>
      <c r="I64" s="5"/>
      <c r="J64" s="5"/>
      <c r="K64" s="13">
        <f t="shared" si="4"/>
        <v>42.975000000000001</v>
      </c>
      <c r="L64" s="18">
        <f t="shared" si="2"/>
        <v>4</v>
      </c>
      <c r="N64" s="29">
        <f t="shared" si="3"/>
        <v>-11.850000000000001</v>
      </c>
    </row>
    <row r="65" spans="1:14" s="15" customFormat="1" ht="15" customHeight="1">
      <c r="A65" s="16">
        <v>23</v>
      </c>
      <c r="B65" s="96" t="s">
        <v>10</v>
      </c>
      <c r="C65" s="103">
        <v>62.8</v>
      </c>
      <c r="D65" s="72">
        <v>39</v>
      </c>
      <c r="E65" s="72">
        <v>29.4</v>
      </c>
      <c r="F65" s="80">
        <v>28.3</v>
      </c>
      <c r="G65" s="5"/>
      <c r="H65" s="5"/>
      <c r="I65" s="5"/>
      <c r="J65" s="5"/>
      <c r="K65" s="13">
        <f t="shared" si="4"/>
        <v>39.875</v>
      </c>
      <c r="L65" s="18">
        <f t="shared" si="2"/>
        <v>8</v>
      </c>
      <c r="N65" s="29">
        <f t="shared" si="3"/>
        <v>-11.524999999999999</v>
      </c>
    </row>
    <row r="66" spans="1:14" s="15" customFormat="1" ht="15" customHeight="1">
      <c r="A66" s="16">
        <v>24</v>
      </c>
      <c r="B66" s="96" t="s">
        <v>11</v>
      </c>
      <c r="C66" s="103">
        <v>59.8</v>
      </c>
      <c r="D66" s="72">
        <v>20.7</v>
      </c>
      <c r="E66" s="72">
        <v>10.5</v>
      </c>
      <c r="F66" s="80">
        <v>10.1</v>
      </c>
      <c r="G66" s="5"/>
      <c r="H66" s="5"/>
      <c r="I66" s="5"/>
      <c r="J66" s="5"/>
      <c r="K66" s="13">
        <f t="shared" si="4"/>
        <v>25.274999999999999</v>
      </c>
      <c r="L66" s="18">
        <f t="shared" si="2"/>
        <v>24</v>
      </c>
      <c r="N66" s="29">
        <f t="shared" si="3"/>
        <v>-11.824999999999999</v>
      </c>
    </row>
    <row r="67" spans="1:14" s="15" customFormat="1" ht="15" customHeight="1">
      <c r="A67" s="16">
        <v>25</v>
      </c>
      <c r="B67" s="96" t="s">
        <v>12</v>
      </c>
      <c r="C67" s="103">
        <v>74.099999999999994</v>
      </c>
      <c r="D67" s="72">
        <v>30.7</v>
      </c>
      <c r="E67" s="72">
        <v>5.9</v>
      </c>
      <c r="F67" s="80">
        <v>2.1305555555555555</v>
      </c>
      <c r="G67" s="5"/>
      <c r="H67" s="5"/>
      <c r="I67" s="5"/>
      <c r="J67" s="5"/>
      <c r="K67" s="13">
        <f t="shared" si="4"/>
        <v>28.207638888888887</v>
      </c>
      <c r="L67" s="18">
        <f t="shared" si="2"/>
        <v>19</v>
      </c>
      <c r="N67" s="29">
        <f t="shared" si="3"/>
        <v>-16.502083333333331</v>
      </c>
    </row>
    <row r="68" spans="1:14" s="15" customFormat="1" ht="15" customHeight="1">
      <c r="A68" s="16">
        <v>26</v>
      </c>
      <c r="B68" s="96" t="s">
        <v>13</v>
      </c>
      <c r="C68" s="103">
        <v>68.900000000000006</v>
      </c>
      <c r="D68" s="72">
        <v>43.5</v>
      </c>
      <c r="E68" s="72">
        <v>14.1</v>
      </c>
      <c r="F68" s="80">
        <v>6.8</v>
      </c>
      <c r="G68" s="5"/>
      <c r="H68" s="5"/>
      <c r="I68" s="5"/>
      <c r="J68" s="5"/>
      <c r="K68" s="13">
        <f t="shared" si="4"/>
        <v>33.325000000000003</v>
      </c>
      <c r="L68" s="18">
        <f t="shared" si="2"/>
        <v>15</v>
      </c>
      <c r="N68" s="29">
        <f t="shared" si="3"/>
        <v>-3.6750000000000043</v>
      </c>
    </row>
    <row r="69" spans="1:14" s="15" customFormat="1" ht="15" customHeight="1">
      <c r="A69" s="16">
        <v>27</v>
      </c>
      <c r="B69" s="96" t="s">
        <v>14</v>
      </c>
      <c r="C69" s="103">
        <v>83.3</v>
      </c>
      <c r="D69" s="72">
        <v>64</v>
      </c>
      <c r="E69" s="72">
        <v>21.4</v>
      </c>
      <c r="F69" s="80">
        <v>9.1</v>
      </c>
      <c r="G69" s="5"/>
      <c r="H69" s="5"/>
      <c r="I69" s="5"/>
      <c r="J69" s="5"/>
      <c r="K69" s="13">
        <f t="shared" si="4"/>
        <v>44.45</v>
      </c>
      <c r="L69" s="18">
        <f t="shared" si="2"/>
        <v>2</v>
      </c>
      <c r="N69" s="29">
        <f t="shared" si="3"/>
        <v>-7.2250000000000014</v>
      </c>
    </row>
    <row r="70" spans="1:14" s="15" customFormat="1" ht="15" customHeight="1" thickBot="1">
      <c r="A70" s="21">
        <v>28</v>
      </c>
      <c r="B70" s="97" t="s">
        <v>15</v>
      </c>
      <c r="C70" s="104">
        <v>76.5</v>
      </c>
      <c r="D70" s="79">
        <v>57.8</v>
      </c>
      <c r="E70" s="79">
        <v>21.9</v>
      </c>
      <c r="F70" s="81">
        <v>9.5</v>
      </c>
      <c r="G70" s="5"/>
      <c r="H70" s="5"/>
      <c r="I70" s="5"/>
      <c r="J70" s="5"/>
      <c r="K70" s="174">
        <f t="shared" si="4"/>
        <v>41.424999999999997</v>
      </c>
      <c r="L70" s="23">
        <f t="shared" si="2"/>
        <v>7</v>
      </c>
      <c r="N70" s="30">
        <f t="shared" si="3"/>
        <v>-12.774999999999999</v>
      </c>
    </row>
    <row r="71" spans="1:14" s="15" customFormat="1" ht="15" customHeight="1">
      <c r="A71" s="5"/>
      <c r="B71" s="5"/>
      <c r="C71" s="5"/>
      <c r="D71" s="5"/>
      <c r="E71" s="5"/>
      <c r="F71" s="5"/>
      <c r="G71" s="5"/>
      <c r="H71" s="5"/>
      <c r="I71" s="5"/>
      <c r="J71" s="5"/>
      <c r="K71" s="5"/>
      <c r="L71" s="5"/>
      <c r="N71" s="31"/>
    </row>
    <row r="72" spans="1:14" s="15" customFormat="1" ht="15.75" thickBot="1">
      <c r="A72" s="5"/>
      <c r="B72" s="5" t="s">
        <v>67</v>
      </c>
      <c r="C72" s="5"/>
      <c r="D72" s="5"/>
      <c r="E72" s="5"/>
      <c r="F72" s="5"/>
      <c r="G72" s="5"/>
      <c r="H72" s="5"/>
      <c r="I72" s="5"/>
      <c r="J72" s="5"/>
      <c r="K72" s="5"/>
      <c r="L72" s="5"/>
      <c r="N72" s="31"/>
    </row>
    <row r="73" spans="1:14" s="15" customFormat="1" ht="15.75" thickBot="1">
      <c r="A73" s="5"/>
      <c r="B73" s="24" t="s">
        <v>28</v>
      </c>
      <c r="C73" s="73">
        <f>AVERAGE(C43:C70)</f>
        <v>69.846428571428561</v>
      </c>
      <c r="D73" s="73">
        <f>AVERAGE(D43:D70)</f>
        <v>38.664285714285718</v>
      </c>
      <c r="E73" s="73">
        <f>AVERAGE(E43:E70)</f>
        <v>15.789711447492904</v>
      </c>
      <c r="F73" s="73">
        <f>AVERAGE(F43:F70)</f>
        <v>9.1752288537893634</v>
      </c>
      <c r="G73" s="5"/>
      <c r="H73" s="5"/>
      <c r="I73" s="5"/>
      <c r="J73" s="5"/>
      <c r="K73" s="2">
        <f>AVERAGE(K43:K70)</f>
        <v>33.368913646749142</v>
      </c>
      <c r="L73" s="5"/>
      <c r="N73" s="32">
        <f>K113-K73</f>
        <v>-12.043474712344633</v>
      </c>
    </row>
    <row r="74" spans="1:14" s="15" customFormat="1">
      <c r="A74" s="5"/>
      <c r="B74" s="24" t="s">
        <v>32</v>
      </c>
      <c r="C74" s="73">
        <f>STDEV(C43:C70)</f>
        <v>9.1798685596519967</v>
      </c>
      <c r="D74" s="73">
        <f>STDEV(D43:D70)</f>
        <v>13.581311077433215</v>
      </c>
      <c r="E74" s="73">
        <f>STDEV(E43:E70)</f>
        <v>9.005540549293487</v>
      </c>
      <c r="F74" s="73">
        <f>STDEV(F43:F70)</f>
        <v>7.073132895618361</v>
      </c>
      <c r="G74" s="5"/>
      <c r="H74" s="5"/>
      <c r="I74" s="5"/>
      <c r="J74" s="5"/>
      <c r="K74" s="2">
        <f>STDEV(K43:K70)</f>
        <v>8.1608698826602737</v>
      </c>
      <c r="L74" s="5"/>
    </row>
    <row r="75" spans="1:14" s="15" customFormat="1">
      <c r="A75" s="5"/>
      <c r="B75" s="24" t="s">
        <v>29</v>
      </c>
      <c r="C75" s="74">
        <f>COUNT(C43:C70)</f>
        <v>28</v>
      </c>
      <c r="D75" s="74">
        <f>COUNT(D43:D70)</f>
        <v>28</v>
      </c>
      <c r="E75" s="74">
        <f>COUNT(E43:E70)</f>
        <v>28</v>
      </c>
      <c r="F75" s="74">
        <f>COUNT(F43:F70)</f>
        <v>28</v>
      </c>
      <c r="G75" s="5"/>
      <c r="H75" s="5"/>
      <c r="I75" s="5"/>
      <c r="J75" s="5"/>
      <c r="K75" s="25">
        <f>COUNT(K43:K70)</f>
        <v>28</v>
      </c>
      <c r="L75" s="5"/>
    </row>
    <row r="76" spans="1:14" s="15" customFormat="1">
      <c r="A76" s="5"/>
      <c r="B76" s="24" t="s">
        <v>30</v>
      </c>
      <c r="C76" s="75">
        <f>MIN(C43:C70)</f>
        <v>54.5</v>
      </c>
      <c r="D76" s="75">
        <f>MIN(D43:D70)</f>
        <v>16.5</v>
      </c>
      <c r="E76" s="75">
        <f>MIN(E43:E70)</f>
        <v>4.5999999999999996</v>
      </c>
      <c r="F76" s="75">
        <f>MIN(F43:F70)</f>
        <v>1.6</v>
      </c>
      <c r="G76" s="12"/>
      <c r="H76" s="12"/>
      <c r="I76" s="12"/>
      <c r="J76" s="12"/>
      <c r="K76" s="26">
        <f>MIN(K43:K70)</f>
        <v>20.024999999999999</v>
      </c>
      <c r="L76" s="5"/>
    </row>
    <row r="77" spans="1:14" s="15" customFormat="1">
      <c r="A77" s="5"/>
      <c r="B77" s="24" t="s">
        <v>31</v>
      </c>
      <c r="C77" s="75">
        <f>MAX(C43:C70)</f>
        <v>85.2</v>
      </c>
      <c r="D77" s="75">
        <f>MAX(D43:D70)</f>
        <v>64</v>
      </c>
      <c r="E77" s="75">
        <f>MAX(E43:E70)</f>
        <v>34.700000000000003</v>
      </c>
      <c r="F77" s="75">
        <f>MAX(F43:F70)</f>
        <v>28.3</v>
      </c>
      <c r="G77" s="12"/>
      <c r="H77" s="12"/>
      <c r="I77" s="12"/>
      <c r="J77" s="12"/>
      <c r="K77" s="26">
        <f>MAX(K43:K70)</f>
        <v>48.05</v>
      </c>
      <c r="L77" s="5"/>
    </row>
    <row r="78" spans="1:14" s="15" customFormat="1">
      <c r="A78" s="5"/>
      <c r="G78" s="5"/>
      <c r="H78" s="5"/>
      <c r="I78" s="5"/>
      <c r="J78" s="5"/>
      <c r="K78" s="5"/>
      <c r="L78" s="5"/>
    </row>
    <row r="79" spans="1:14" s="15" customFormat="1">
      <c r="A79" s="5"/>
      <c r="G79" s="5"/>
      <c r="H79" s="5"/>
      <c r="I79" s="5"/>
      <c r="J79" s="5"/>
      <c r="K79" s="5"/>
      <c r="L79" s="5"/>
    </row>
    <row r="80" spans="1:14" s="15" customFormat="1" ht="15.75" thickBot="1">
      <c r="A80" s="5"/>
      <c r="B80" s="5"/>
      <c r="G80" s="5"/>
      <c r="H80" s="5"/>
      <c r="I80" s="5"/>
      <c r="J80" s="5"/>
      <c r="K80" s="5"/>
      <c r="L80" s="5"/>
    </row>
    <row r="81" spans="1:12" ht="75" customHeight="1" thickBot="1">
      <c r="A81" s="186" t="s">
        <v>73</v>
      </c>
      <c r="B81" s="187"/>
      <c r="C81" s="3" t="s">
        <v>43</v>
      </c>
      <c r="D81" s="3" t="s">
        <v>44</v>
      </c>
      <c r="E81" s="3" t="s">
        <v>45</v>
      </c>
      <c r="F81" s="4" t="s">
        <v>46</v>
      </c>
      <c r="G81" s="188" t="s">
        <v>56</v>
      </c>
      <c r="H81" s="188"/>
      <c r="I81" s="189"/>
      <c r="J81" s="189"/>
      <c r="K81" s="184" t="s">
        <v>94</v>
      </c>
      <c r="L81" s="185"/>
    </row>
    <row r="82" spans="1:12" s="10" customFormat="1" ht="14.45" customHeight="1" thickBot="1">
      <c r="A82" s="6" t="s">
        <v>47</v>
      </c>
      <c r="B82" s="7" t="s">
        <v>26</v>
      </c>
      <c r="C82" s="7" t="s">
        <v>75</v>
      </c>
      <c r="D82" s="7" t="s">
        <v>75</v>
      </c>
      <c r="E82" s="7" t="s">
        <v>85</v>
      </c>
      <c r="F82" s="9" t="s">
        <v>86</v>
      </c>
      <c r="G82" s="8" t="s">
        <v>58</v>
      </c>
      <c r="H82" s="8" t="s">
        <v>59</v>
      </c>
      <c r="I82" s="8" t="s">
        <v>60</v>
      </c>
      <c r="J82" s="8" t="s">
        <v>61</v>
      </c>
      <c r="K82" s="170" t="s">
        <v>62</v>
      </c>
      <c r="L82" s="9" t="s">
        <v>57</v>
      </c>
    </row>
    <row r="83" spans="1:12" s="15" customFormat="1" ht="14.45" customHeight="1">
      <c r="A83" s="11">
        <v>1</v>
      </c>
      <c r="B83" s="99" t="s">
        <v>27</v>
      </c>
      <c r="C83" s="100">
        <v>40</v>
      </c>
      <c r="D83" s="101">
        <v>11.2</v>
      </c>
      <c r="E83" s="101">
        <v>1.9</v>
      </c>
      <c r="F83" s="102">
        <v>0.84444444444444444</v>
      </c>
      <c r="G83" s="12">
        <v>25</v>
      </c>
      <c r="H83" s="12">
        <v>25</v>
      </c>
      <c r="I83" s="12">
        <v>25</v>
      </c>
      <c r="J83" s="12">
        <v>25</v>
      </c>
      <c r="K83" s="13">
        <f>((C83*G$83)+(D83*H$83)+(E83*I$83)+(F83*J$83))/SUM(G$83,H$83,I$83,J$83)</f>
        <v>13.486111111111111</v>
      </c>
      <c r="L83" s="14">
        <f t="shared" ref="L83:L110" si="5">RANK(K83,K$83:K$110)</f>
        <v>22</v>
      </c>
    </row>
    <row r="84" spans="1:12" s="15" customFormat="1" ht="14.45" customHeight="1">
      <c r="A84" s="16">
        <v>2</v>
      </c>
      <c r="B84" s="96" t="s">
        <v>17</v>
      </c>
      <c r="C84" s="103">
        <v>59.3</v>
      </c>
      <c r="D84" s="72">
        <v>15.5</v>
      </c>
      <c r="E84" s="72">
        <v>4.8</v>
      </c>
      <c r="F84" s="80">
        <v>1.8</v>
      </c>
      <c r="G84" s="5"/>
      <c r="H84" s="5"/>
      <c r="I84" s="19" t="s">
        <v>63</v>
      </c>
      <c r="J84" s="19">
        <v>100</v>
      </c>
      <c r="K84" s="13">
        <f t="shared" ref="K84:K110" si="6">((C84*G$83)+(D84*H$83)+(E84*I$83)+(F84*J$83))/SUM(G$83,H$83,I$83,J$83)</f>
        <v>20.350000000000001</v>
      </c>
      <c r="L84" s="18">
        <f t="shared" si="5"/>
        <v>14</v>
      </c>
    </row>
    <row r="85" spans="1:12" s="15" customFormat="1" ht="14.45" customHeight="1">
      <c r="A85" s="16">
        <v>3</v>
      </c>
      <c r="B85" s="96" t="s">
        <v>18</v>
      </c>
      <c r="C85" s="103">
        <v>52.9</v>
      </c>
      <c r="D85" s="72">
        <v>14.7</v>
      </c>
      <c r="E85" s="72">
        <v>6.5</v>
      </c>
      <c r="F85" s="80">
        <v>2.5</v>
      </c>
      <c r="G85" s="5"/>
      <c r="H85" s="5"/>
      <c r="K85" s="13">
        <f t="shared" si="6"/>
        <v>19.149999999999999</v>
      </c>
      <c r="L85" s="18">
        <f t="shared" si="5"/>
        <v>15</v>
      </c>
    </row>
    <row r="86" spans="1:12" s="15" customFormat="1" ht="14.45" customHeight="1">
      <c r="A86" s="16">
        <v>4</v>
      </c>
      <c r="B86" s="96" t="s">
        <v>19</v>
      </c>
      <c r="C86" s="103">
        <v>76.400000000000006</v>
      </c>
      <c r="D86" s="72">
        <v>28.1</v>
      </c>
      <c r="E86" s="72">
        <v>6.7</v>
      </c>
      <c r="F86" s="80">
        <v>2.9</v>
      </c>
      <c r="G86" s="5"/>
      <c r="H86" s="5"/>
      <c r="I86" s="5"/>
      <c r="J86" s="5"/>
      <c r="K86" s="13">
        <f t="shared" si="6"/>
        <v>28.524999999999999</v>
      </c>
      <c r="L86" s="18">
        <f t="shared" si="5"/>
        <v>7</v>
      </c>
    </row>
    <row r="87" spans="1:12" s="15" customFormat="1" ht="14.45" customHeight="1">
      <c r="A87" s="16">
        <v>5</v>
      </c>
      <c r="B87" s="96" t="s">
        <v>16</v>
      </c>
      <c r="C87" s="103">
        <v>61.2</v>
      </c>
      <c r="D87" s="72">
        <v>27.2</v>
      </c>
      <c r="E87" s="72">
        <v>5.6</v>
      </c>
      <c r="F87" s="80">
        <v>2.4</v>
      </c>
      <c r="G87" s="5"/>
      <c r="H87" s="5"/>
      <c r="I87" s="5"/>
      <c r="J87" s="5"/>
      <c r="K87" s="13">
        <f t="shared" si="6"/>
        <v>24.1</v>
      </c>
      <c r="L87" s="18">
        <f t="shared" si="5"/>
        <v>10</v>
      </c>
    </row>
    <row r="88" spans="1:12" s="15" customFormat="1" ht="14.45" customHeight="1">
      <c r="A88" s="16">
        <v>6</v>
      </c>
      <c r="B88" s="96" t="s">
        <v>20</v>
      </c>
      <c r="C88" s="103">
        <v>75.8</v>
      </c>
      <c r="D88" s="72">
        <v>40.9</v>
      </c>
      <c r="E88" s="72">
        <v>22.7</v>
      </c>
      <c r="F88" s="80">
        <v>7.1</v>
      </c>
      <c r="G88" s="5"/>
      <c r="H88" s="5"/>
      <c r="I88" s="5"/>
      <c r="J88" s="5"/>
      <c r="K88" s="13">
        <f t="shared" si="6"/>
        <v>36.625</v>
      </c>
      <c r="L88" s="18">
        <f t="shared" si="5"/>
        <v>2</v>
      </c>
    </row>
    <row r="89" spans="1:12" s="15" customFormat="1" ht="14.45" customHeight="1">
      <c r="A89" s="16">
        <v>7</v>
      </c>
      <c r="B89" s="96" t="s">
        <v>21</v>
      </c>
      <c r="C89" s="103">
        <v>48.8</v>
      </c>
      <c r="D89" s="72">
        <v>32.299999999999997</v>
      </c>
      <c r="E89" s="72">
        <v>10.9</v>
      </c>
      <c r="F89" s="80">
        <v>3.7</v>
      </c>
      <c r="G89" s="5"/>
      <c r="H89" s="5"/>
      <c r="I89" s="20"/>
      <c r="J89" s="20"/>
      <c r="K89" s="13">
        <f t="shared" si="6"/>
        <v>23.925000000000001</v>
      </c>
      <c r="L89" s="18">
        <f t="shared" si="5"/>
        <v>11</v>
      </c>
    </row>
    <row r="90" spans="1:12" s="15" customFormat="1" ht="14.45" customHeight="1">
      <c r="A90" s="16">
        <v>8</v>
      </c>
      <c r="B90" s="96" t="s">
        <v>22</v>
      </c>
      <c r="C90" s="103">
        <v>35.799999999999997</v>
      </c>
      <c r="D90" s="72">
        <v>19.600000000000001</v>
      </c>
      <c r="E90" s="72">
        <v>5.0999999999999996</v>
      </c>
      <c r="F90" s="80">
        <v>1.9</v>
      </c>
      <c r="G90" s="5"/>
      <c r="H90" s="5"/>
      <c r="I90" s="5"/>
      <c r="J90" s="5"/>
      <c r="K90" s="13">
        <f t="shared" si="6"/>
        <v>15.6</v>
      </c>
      <c r="L90" s="18">
        <f t="shared" si="5"/>
        <v>21</v>
      </c>
    </row>
    <row r="91" spans="1:12" s="15" customFormat="1" ht="14.45" customHeight="1">
      <c r="A91" s="16">
        <v>9</v>
      </c>
      <c r="B91" s="96" t="s">
        <v>23</v>
      </c>
      <c r="C91" s="103">
        <v>40.1</v>
      </c>
      <c r="D91" s="72">
        <v>21.7</v>
      </c>
      <c r="E91" s="72">
        <v>4</v>
      </c>
      <c r="F91" s="80">
        <v>1.1000000000000001</v>
      </c>
      <c r="G91" s="5"/>
      <c r="H91" s="5"/>
      <c r="I91" s="5"/>
      <c r="J91" s="5"/>
      <c r="K91" s="13">
        <f t="shared" si="6"/>
        <v>16.725000000000001</v>
      </c>
      <c r="L91" s="18">
        <f t="shared" si="5"/>
        <v>18</v>
      </c>
    </row>
    <row r="92" spans="1:12" s="15" customFormat="1" ht="14.45" customHeight="1">
      <c r="A92" s="16">
        <v>10</v>
      </c>
      <c r="B92" s="96" t="s">
        <v>24</v>
      </c>
      <c r="C92" s="103">
        <v>53.8</v>
      </c>
      <c r="D92" s="72">
        <v>14.4</v>
      </c>
      <c r="E92" s="72">
        <v>2.8</v>
      </c>
      <c r="F92" s="80">
        <v>0.7</v>
      </c>
      <c r="G92" s="5"/>
      <c r="H92" s="5"/>
      <c r="I92" s="5"/>
      <c r="J92" s="5"/>
      <c r="K92" s="13">
        <f t="shared" si="6"/>
        <v>17.925000000000001</v>
      </c>
      <c r="L92" s="18">
        <f t="shared" si="5"/>
        <v>16</v>
      </c>
    </row>
    <row r="93" spans="1:12" s="15" customFormat="1" ht="14.45" customHeight="1">
      <c r="A93" s="16">
        <v>11</v>
      </c>
      <c r="B93" s="96" t="s">
        <v>54</v>
      </c>
      <c r="C93" s="103">
        <v>33</v>
      </c>
      <c r="D93" s="72">
        <v>18.100000000000001</v>
      </c>
      <c r="E93" s="72">
        <v>9.6999999999999993</v>
      </c>
      <c r="F93" s="80">
        <v>6.3</v>
      </c>
      <c r="G93" s="5"/>
      <c r="H93" s="5"/>
      <c r="I93" s="5"/>
      <c r="J93" s="5"/>
      <c r="K93" s="13">
        <f t="shared" si="6"/>
        <v>16.774999999999999</v>
      </c>
      <c r="L93" s="18">
        <f t="shared" si="5"/>
        <v>17</v>
      </c>
    </row>
    <row r="94" spans="1:12" s="15" customFormat="1" ht="14.45" customHeight="1">
      <c r="A94" s="16">
        <v>12</v>
      </c>
      <c r="B94" s="96" t="s">
        <v>25</v>
      </c>
      <c r="C94" s="103">
        <v>35.4</v>
      </c>
      <c r="D94" s="72">
        <v>11.5</v>
      </c>
      <c r="E94" s="72">
        <v>3.2</v>
      </c>
      <c r="F94" s="80">
        <v>1.2</v>
      </c>
      <c r="G94" s="5"/>
      <c r="H94" s="5"/>
      <c r="I94" s="5"/>
      <c r="J94" s="5"/>
      <c r="K94" s="13">
        <f t="shared" si="6"/>
        <v>12.824999999999999</v>
      </c>
      <c r="L94" s="18">
        <f t="shared" si="5"/>
        <v>25</v>
      </c>
    </row>
    <row r="95" spans="1:12" s="15" customFormat="1" ht="14.45" customHeight="1">
      <c r="A95" s="16">
        <v>13</v>
      </c>
      <c r="B95" s="96" t="s">
        <v>0</v>
      </c>
      <c r="C95" s="103">
        <v>50.7</v>
      </c>
      <c r="D95" s="72">
        <v>25.8</v>
      </c>
      <c r="E95" s="72">
        <v>7.7</v>
      </c>
      <c r="F95" s="80">
        <v>3.9</v>
      </c>
      <c r="G95" s="5"/>
      <c r="H95" s="5"/>
      <c r="I95" s="5"/>
      <c r="J95" s="5"/>
      <c r="K95" s="13">
        <f t="shared" si="6"/>
        <v>22.024999999999999</v>
      </c>
      <c r="L95" s="18">
        <f t="shared" si="5"/>
        <v>13</v>
      </c>
    </row>
    <row r="96" spans="1:12" s="15" customFormat="1" ht="14.45" customHeight="1">
      <c r="A96" s="16">
        <v>14</v>
      </c>
      <c r="B96" s="96" t="s">
        <v>1</v>
      </c>
      <c r="C96" s="103">
        <v>72.400000000000006</v>
      </c>
      <c r="D96" s="72">
        <v>37.299999999999997</v>
      </c>
      <c r="E96" s="72">
        <v>22</v>
      </c>
      <c r="F96" s="80">
        <v>8.4</v>
      </c>
      <c r="G96" s="5"/>
      <c r="H96" s="5"/>
      <c r="I96" s="5"/>
      <c r="J96" s="5"/>
      <c r="K96" s="13">
        <f t="shared" si="6"/>
        <v>35.024999999999999</v>
      </c>
      <c r="L96" s="18">
        <f t="shared" si="5"/>
        <v>3</v>
      </c>
    </row>
    <row r="97" spans="1:12" s="15" customFormat="1" ht="14.45" customHeight="1">
      <c r="A97" s="16">
        <v>15</v>
      </c>
      <c r="B97" s="96" t="s">
        <v>2</v>
      </c>
      <c r="C97" s="103">
        <v>60.4</v>
      </c>
      <c r="D97" s="72">
        <v>32.1</v>
      </c>
      <c r="E97" s="72">
        <v>9.3000000000000007</v>
      </c>
      <c r="F97" s="80">
        <v>2.647445255474453</v>
      </c>
      <c r="G97" s="5"/>
      <c r="H97" s="5"/>
      <c r="I97" s="5"/>
      <c r="J97" s="5"/>
      <c r="K97" s="13">
        <f t="shared" si="6"/>
        <v>26.111861313868612</v>
      </c>
      <c r="L97" s="18">
        <f t="shared" si="5"/>
        <v>9</v>
      </c>
    </row>
    <row r="98" spans="1:12" s="15" customFormat="1" ht="14.45" customHeight="1">
      <c r="A98" s="16">
        <v>16</v>
      </c>
      <c r="B98" s="96" t="s">
        <v>3</v>
      </c>
      <c r="C98" s="103">
        <v>43.3</v>
      </c>
      <c r="D98" s="72">
        <v>12.3</v>
      </c>
      <c r="E98" s="72">
        <v>4.1543046357615889</v>
      </c>
      <c r="F98" s="80">
        <v>2.7695364238410596</v>
      </c>
      <c r="G98" s="5"/>
      <c r="H98" s="5"/>
      <c r="I98" s="5"/>
      <c r="J98" s="5"/>
      <c r="K98" s="13">
        <f t="shared" si="6"/>
        <v>15.630960264900663</v>
      </c>
      <c r="L98" s="18">
        <f t="shared" si="5"/>
        <v>20</v>
      </c>
    </row>
    <row r="99" spans="1:12" s="15" customFormat="1" ht="14.45" customHeight="1">
      <c r="A99" s="16">
        <v>17</v>
      </c>
      <c r="B99" s="96" t="s">
        <v>4</v>
      </c>
      <c r="C99" s="103">
        <v>38.700000000000003</v>
      </c>
      <c r="D99" s="72">
        <v>9.8000000000000007</v>
      </c>
      <c r="E99" s="72">
        <v>3.5</v>
      </c>
      <c r="F99" s="80">
        <v>1.1914893617021278</v>
      </c>
      <c r="G99" s="5"/>
      <c r="H99" s="5"/>
      <c r="I99" s="5"/>
      <c r="J99" s="5"/>
      <c r="K99" s="13">
        <f t="shared" si="6"/>
        <v>13.297872340425533</v>
      </c>
      <c r="L99" s="18">
        <f t="shared" si="5"/>
        <v>24</v>
      </c>
    </row>
    <row r="100" spans="1:12" s="15" customFormat="1" ht="14.45" customHeight="1">
      <c r="A100" s="16">
        <v>18</v>
      </c>
      <c r="B100" s="96" t="s">
        <v>5</v>
      </c>
      <c r="C100" s="103">
        <v>19.3</v>
      </c>
      <c r="D100" s="72">
        <v>6</v>
      </c>
      <c r="E100" s="72">
        <v>1.3943661971830985</v>
      </c>
      <c r="F100" s="80">
        <v>1.2253521126760563</v>
      </c>
      <c r="G100" s="5"/>
      <c r="H100" s="5"/>
      <c r="I100" s="5"/>
      <c r="J100" s="5"/>
      <c r="K100" s="13">
        <f t="shared" si="6"/>
        <v>6.9799295774647883</v>
      </c>
      <c r="L100" s="18">
        <f t="shared" si="5"/>
        <v>28</v>
      </c>
    </row>
    <row r="101" spans="1:12" s="15" customFormat="1" ht="14.45" customHeight="1">
      <c r="A101" s="16">
        <v>19</v>
      </c>
      <c r="B101" s="96" t="s">
        <v>6</v>
      </c>
      <c r="C101" s="103">
        <v>57.8</v>
      </c>
      <c r="D101" s="72">
        <v>25.6</v>
      </c>
      <c r="E101" s="72">
        <v>6.9</v>
      </c>
      <c r="F101" s="80">
        <v>2.7</v>
      </c>
      <c r="G101" s="5"/>
      <c r="H101" s="5"/>
      <c r="I101" s="5"/>
      <c r="J101" s="5"/>
      <c r="K101" s="13">
        <f t="shared" si="6"/>
        <v>23.25</v>
      </c>
      <c r="L101" s="18">
        <f t="shared" si="5"/>
        <v>12</v>
      </c>
    </row>
    <row r="102" spans="1:12" s="15" customFormat="1" ht="14.45" customHeight="1">
      <c r="A102" s="16">
        <v>20</v>
      </c>
      <c r="B102" s="96" t="s">
        <v>7</v>
      </c>
      <c r="C102" s="103">
        <v>44.9</v>
      </c>
      <c r="D102" s="72">
        <v>12.1</v>
      </c>
      <c r="E102" s="72">
        <v>5.5</v>
      </c>
      <c r="F102" s="80">
        <v>3.8</v>
      </c>
      <c r="G102" s="5"/>
      <c r="H102" s="5"/>
      <c r="I102" s="5"/>
      <c r="J102" s="5"/>
      <c r="K102" s="13">
        <f t="shared" si="6"/>
        <v>16.574999999999999</v>
      </c>
      <c r="L102" s="18">
        <f t="shared" si="5"/>
        <v>19</v>
      </c>
    </row>
    <row r="103" spans="1:12" s="15" customFormat="1" ht="14.45" customHeight="1">
      <c r="A103" s="16">
        <v>21</v>
      </c>
      <c r="B103" s="96" t="s">
        <v>8</v>
      </c>
      <c r="C103" s="103">
        <v>27.1</v>
      </c>
      <c r="D103" s="72">
        <v>11.4</v>
      </c>
      <c r="E103" s="72">
        <v>6.5</v>
      </c>
      <c r="F103" s="80">
        <v>3.2</v>
      </c>
      <c r="G103" s="5"/>
      <c r="H103" s="5"/>
      <c r="I103" s="5"/>
      <c r="J103" s="5"/>
      <c r="K103" s="13">
        <f t="shared" si="6"/>
        <v>12.05</v>
      </c>
      <c r="L103" s="18">
        <f t="shared" si="5"/>
        <v>26</v>
      </c>
    </row>
    <row r="104" spans="1:12" s="15" customFormat="1" ht="14.45" customHeight="1">
      <c r="A104" s="16">
        <v>22</v>
      </c>
      <c r="B104" s="96" t="s">
        <v>9</v>
      </c>
      <c r="C104" s="103">
        <v>51.4</v>
      </c>
      <c r="D104" s="72">
        <v>35.9</v>
      </c>
      <c r="E104" s="72">
        <v>22</v>
      </c>
      <c r="F104" s="80">
        <v>15.2</v>
      </c>
      <c r="G104" s="5"/>
      <c r="H104" s="5"/>
      <c r="I104" s="5"/>
      <c r="J104" s="5"/>
      <c r="K104" s="13">
        <f t="shared" si="6"/>
        <v>31.125</v>
      </c>
      <c r="L104" s="18">
        <f t="shared" si="5"/>
        <v>4</v>
      </c>
    </row>
    <row r="105" spans="1:12" s="15" customFormat="1" ht="14.45" customHeight="1">
      <c r="A105" s="16">
        <v>23</v>
      </c>
      <c r="B105" s="96" t="s">
        <v>10</v>
      </c>
      <c r="C105" s="103">
        <v>40.5</v>
      </c>
      <c r="D105" s="72">
        <v>26.2</v>
      </c>
      <c r="E105" s="72">
        <v>25.3</v>
      </c>
      <c r="F105" s="80">
        <v>21.4</v>
      </c>
      <c r="G105" s="5"/>
      <c r="H105" s="5"/>
      <c r="I105" s="5"/>
      <c r="J105" s="5"/>
      <c r="K105" s="13">
        <f t="shared" si="6"/>
        <v>28.35</v>
      </c>
      <c r="L105" s="18">
        <f t="shared" si="5"/>
        <v>8</v>
      </c>
    </row>
    <row r="106" spans="1:12" s="15" customFormat="1" ht="14.45" customHeight="1">
      <c r="A106" s="16">
        <v>24</v>
      </c>
      <c r="B106" s="96" t="s">
        <v>11</v>
      </c>
      <c r="C106" s="103">
        <v>28.7</v>
      </c>
      <c r="D106" s="72">
        <v>11.3</v>
      </c>
      <c r="E106" s="72">
        <v>7.5</v>
      </c>
      <c r="F106" s="80">
        <v>6.3</v>
      </c>
      <c r="G106" s="5"/>
      <c r="H106" s="5"/>
      <c r="I106" s="5"/>
      <c r="J106" s="5"/>
      <c r="K106" s="13">
        <f t="shared" si="6"/>
        <v>13.45</v>
      </c>
      <c r="L106" s="18">
        <f t="shared" si="5"/>
        <v>23</v>
      </c>
    </row>
    <row r="107" spans="1:12" s="15" customFormat="1" ht="14.45" customHeight="1">
      <c r="A107" s="16">
        <v>25</v>
      </c>
      <c r="B107" s="96" t="s">
        <v>12</v>
      </c>
      <c r="C107" s="103">
        <v>37.299999999999997</v>
      </c>
      <c r="D107" s="72">
        <v>6.8</v>
      </c>
      <c r="E107" s="72">
        <v>2</v>
      </c>
      <c r="F107" s="80">
        <v>0.72222222222222221</v>
      </c>
      <c r="G107" s="5"/>
      <c r="H107" s="5"/>
      <c r="I107" s="5"/>
      <c r="J107" s="5"/>
      <c r="K107" s="13">
        <f t="shared" si="6"/>
        <v>11.705555555555556</v>
      </c>
      <c r="L107" s="18">
        <f t="shared" si="5"/>
        <v>27</v>
      </c>
    </row>
    <row r="108" spans="1:12" s="15" customFormat="1" ht="14.45" customHeight="1">
      <c r="A108" s="16">
        <v>26</v>
      </c>
      <c r="B108" s="96" t="s">
        <v>13</v>
      </c>
      <c r="C108" s="103">
        <v>71.599999999999994</v>
      </c>
      <c r="D108" s="72">
        <v>39.1</v>
      </c>
      <c r="E108" s="72">
        <v>5.9</v>
      </c>
      <c r="F108" s="80">
        <v>2</v>
      </c>
      <c r="G108" s="5"/>
      <c r="H108" s="5"/>
      <c r="I108" s="5"/>
      <c r="J108" s="5"/>
      <c r="K108" s="13">
        <f t="shared" si="6"/>
        <v>29.65</v>
      </c>
      <c r="L108" s="18">
        <f t="shared" si="5"/>
        <v>5</v>
      </c>
    </row>
    <row r="109" spans="1:12" s="15" customFormat="1" ht="14.45" customHeight="1">
      <c r="A109" s="16">
        <v>27</v>
      </c>
      <c r="B109" s="96" t="s">
        <v>14</v>
      </c>
      <c r="C109" s="103">
        <v>77.900000000000006</v>
      </c>
      <c r="D109" s="72">
        <v>56.1</v>
      </c>
      <c r="E109" s="72">
        <v>11.9</v>
      </c>
      <c r="F109" s="80">
        <v>3</v>
      </c>
      <c r="G109" s="5"/>
      <c r="H109" s="5"/>
      <c r="I109" s="5"/>
      <c r="J109" s="5"/>
      <c r="K109" s="13">
        <f t="shared" si="6"/>
        <v>37.225000000000001</v>
      </c>
      <c r="L109" s="18">
        <f t="shared" si="5"/>
        <v>1</v>
      </c>
    </row>
    <row r="110" spans="1:12" s="15" customFormat="1" ht="14.45" customHeight="1" thickBot="1">
      <c r="A110" s="21">
        <v>28</v>
      </c>
      <c r="B110" s="97" t="s">
        <v>15</v>
      </c>
      <c r="C110" s="104">
        <v>64</v>
      </c>
      <c r="D110" s="79">
        <v>34.1</v>
      </c>
      <c r="E110" s="79">
        <v>12.2</v>
      </c>
      <c r="F110" s="81">
        <v>4.3</v>
      </c>
      <c r="G110" s="5"/>
      <c r="H110" s="5"/>
      <c r="I110" s="5"/>
      <c r="J110" s="5"/>
      <c r="K110" s="174">
        <f t="shared" si="6"/>
        <v>28.65</v>
      </c>
      <c r="L110" s="23">
        <f t="shared" si="5"/>
        <v>6</v>
      </c>
    </row>
    <row r="111" spans="1:12" s="15" customFormat="1" ht="14.45" customHeight="1">
      <c r="A111" s="5"/>
      <c r="B111" s="5"/>
      <c r="C111" s="5"/>
      <c r="D111" s="5"/>
      <c r="E111" s="5"/>
      <c r="F111" s="5"/>
      <c r="G111" s="5"/>
      <c r="H111" s="5"/>
      <c r="I111" s="5"/>
      <c r="J111" s="5"/>
      <c r="K111" s="5"/>
      <c r="L111" s="5"/>
    </row>
    <row r="112" spans="1:12" s="15" customFormat="1" ht="14.45" customHeight="1">
      <c r="A112" s="5"/>
      <c r="B112" s="5" t="s">
        <v>67</v>
      </c>
      <c r="C112" s="5"/>
      <c r="D112" s="5"/>
      <c r="E112" s="5"/>
      <c r="F112" s="5"/>
      <c r="G112" s="5"/>
      <c r="H112" s="5"/>
      <c r="I112" s="5"/>
      <c r="J112" s="5"/>
      <c r="K112" s="5"/>
      <c r="L112" s="5"/>
    </row>
    <row r="113" spans="1:12" s="15" customFormat="1" ht="14.45" customHeight="1">
      <c r="A113" s="5"/>
      <c r="B113" s="24" t="s">
        <v>28</v>
      </c>
      <c r="C113" s="73">
        <f>AVERAGE(C83:C110)</f>
        <v>49.946428571428569</v>
      </c>
      <c r="D113" s="73">
        <f>AVERAGE(D83:D110)</f>
        <v>22.75357142857143</v>
      </c>
      <c r="E113" s="73">
        <f>AVERAGE(E83:E110)</f>
        <v>8.4874525297480243</v>
      </c>
      <c r="F113" s="73">
        <f>AVERAGE(F83:F110)</f>
        <v>4.1143032078700132</v>
      </c>
      <c r="G113" s="5"/>
      <c r="H113" s="5"/>
      <c r="I113" s="5"/>
      <c r="J113" s="5"/>
      <c r="K113" s="2">
        <f>AVERAGE(K83:K110)</f>
        <v>21.325438934404509</v>
      </c>
      <c r="L113" s="5"/>
    </row>
    <row r="114" spans="1:12" s="15" customFormat="1" ht="14.45" customHeight="1">
      <c r="A114" s="5"/>
      <c r="B114" s="24" t="s">
        <v>32</v>
      </c>
      <c r="C114" s="73">
        <f>STDEV(C83:C110)</f>
        <v>16.084786512193972</v>
      </c>
      <c r="D114" s="73">
        <f>STDEV(D83:D110)</f>
        <v>12.388330295613995</v>
      </c>
      <c r="E114" s="73">
        <f>STDEV(E83:E110)</f>
        <v>6.6870263879263367</v>
      </c>
      <c r="F114" s="73">
        <f>STDEV(F83:F110)</f>
        <v>4.5419255976126536</v>
      </c>
      <c r="G114" s="5"/>
      <c r="H114" s="5"/>
      <c r="I114" s="5"/>
      <c r="J114" s="5"/>
      <c r="K114" s="2">
        <f>STDEV(K83:K110)</f>
        <v>8.2275622794298631</v>
      </c>
      <c r="L114" s="5"/>
    </row>
    <row r="115" spans="1:12" s="15" customFormat="1" ht="14.45" customHeight="1">
      <c r="A115" s="5"/>
      <c r="B115" s="24" t="s">
        <v>29</v>
      </c>
      <c r="C115" s="74">
        <f>COUNT(C83:C110)</f>
        <v>28</v>
      </c>
      <c r="D115" s="74">
        <f>COUNT(D83:D110)</f>
        <v>28</v>
      </c>
      <c r="E115" s="74">
        <f>COUNT(E83:E110)</f>
        <v>28</v>
      </c>
      <c r="F115" s="74">
        <f>COUNT(F83:F110)</f>
        <v>28</v>
      </c>
      <c r="G115" s="5"/>
      <c r="H115" s="5"/>
      <c r="I115" s="5"/>
      <c r="J115" s="5"/>
      <c r="K115" s="25">
        <f>COUNT(K83:K110)</f>
        <v>28</v>
      </c>
      <c r="L115" s="5"/>
    </row>
    <row r="116" spans="1:12" s="15" customFormat="1" ht="14.45" customHeight="1">
      <c r="A116" s="5"/>
      <c r="B116" s="24" t="s">
        <v>30</v>
      </c>
      <c r="C116" s="75">
        <f>MIN(C83:C110)</f>
        <v>19.3</v>
      </c>
      <c r="D116" s="75">
        <f>MIN(D83:D110)</f>
        <v>6</v>
      </c>
      <c r="E116" s="75">
        <f>MIN(E83:E110)</f>
        <v>1.3943661971830985</v>
      </c>
      <c r="F116" s="75">
        <f>MIN(F83:F110)</f>
        <v>0.7</v>
      </c>
      <c r="G116" s="12"/>
      <c r="H116" s="12"/>
      <c r="I116" s="12"/>
      <c r="J116" s="12"/>
      <c r="K116" s="26">
        <f>MIN(K83:K110)</f>
        <v>6.9799295774647883</v>
      </c>
      <c r="L116" s="5"/>
    </row>
    <row r="117" spans="1:12" s="15" customFormat="1" ht="14.45" customHeight="1">
      <c r="A117" s="5"/>
      <c r="B117" s="24" t="s">
        <v>31</v>
      </c>
      <c r="C117" s="75">
        <f>MAX(C83:C110)</f>
        <v>77.900000000000006</v>
      </c>
      <c r="D117" s="75">
        <f>MAX(D83:D110)</f>
        <v>56.1</v>
      </c>
      <c r="E117" s="75">
        <f>MAX(E83:E110)</f>
        <v>25.3</v>
      </c>
      <c r="F117" s="75">
        <f>MAX(F83:F110)</f>
        <v>21.4</v>
      </c>
      <c r="G117" s="12"/>
      <c r="H117" s="12"/>
      <c r="I117" s="12"/>
      <c r="J117" s="12"/>
      <c r="K117" s="26">
        <f>MAX(K83:K110)</f>
        <v>37.225000000000001</v>
      </c>
      <c r="L117" s="5"/>
    </row>
    <row r="118" spans="1:12" ht="14.45" customHeight="1">
      <c r="C118" s="12"/>
      <c r="D118" s="12"/>
      <c r="E118" s="12"/>
      <c r="F118" s="12"/>
      <c r="K118" s="12"/>
    </row>
    <row r="119" spans="1:12" ht="14.45" customHeight="1">
      <c r="C119" s="33"/>
      <c r="D119" s="33"/>
      <c r="E119" s="33"/>
      <c r="F119" s="33"/>
      <c r="G119" s="33"/>
      <c r="H119" s="33"/>
      <c r="I119" s="33"/>
      <c r="J119" s="33"/>
      <c r="K119" s="33"/>
    </row>
    <row r="120" spans="1:12" ht="14.45" customHeight="1">
      <c r="B120" s="19" t="s">
        <v>55</v>
      </c>
      <c r="D120" s="33"/>
      <c r="E120" s="33"/>
      <c r="F120" s="33"/>
      <c r="G120" s="33"/>
      <c r="H120" s="33"/>
      <c r="I120" s="33"/>
      <c r="J120" s="33"/>
      <c r="K120" s="33"/>
    </row>
    <row r="121" spans="1:12" ht="14.45" customHeight="1">
      <c r="B121" s="5" t="s">
        <v>87</v>
      </c>
      <c r="C121" s="5" t="s">
        <v>143</v>
      </c>
      <c r="D121" s="33"/>
      <c r="E121" s="33"/>
      <c r="F121" s="33"/>
      <c r="G121" s="33"/>
      <c r="H121" s="33"/>
      <c r="I121" s="33"/>
      <c r="J121" s="33"/>
      <c r="K121" s="33"/>
    </row>
    <row r="122" spans="1:12">
      <c r="B122" s="5" t="s">
        <v>79</v>
      </c>
      <c r="C122" s="5" t="s">
        <v>140</v>
      </c>
    </row>
    <row r="123" spans="1:12">
      <c r="B123" s="34" t="s">
        <v>80</v>
      </c>
      <c r="C123" s="5" t="s">
        <v>139</v>
      </c>
    </row>
    <row r="124" spans="1:12" ht="16.350000000000001" customHeight="1">
      <c r="B124" s="34" t="s">
        <v>88</v>
      </c>
      <c r="C124" s="5" t="s">
        <v>138</v>
      </c>
    </row>
    <row r="125" spans="1:12">
      <c r="B125" s="5" t="s">
        <v>89</v>
      </c>
      <c r="C125" s="5" t="s">
        <v>137</v>
      </c>
    </row>
  </sheetData>
  <sortState ref="A83:F110">
    <sortCondition ref="A83:A110"/>
  </sortState>
  <mergeCells count="9">
    <mergeCell ref="K81:L81"/>
    <mergeCell ref="K41:L41"/>
    <mergeCell ref="K1:L1"/>
    <mergeCell ref="A81:B81"/>
    <mergeCell ref="G81:J81"/>
    <mergeCell ref="A1:B1"/>
    <mergeCell ref="G1:J1"/>
    <mergeCell ref="A41:B41"/>
    <mergeCell ref="G41:J41"/>
  </mergeCells>
  <phoneticPr fontId="7" type="noConversion"/>
  <pageMargins left="0.75" right="0.75" top="1" bottom="1" header="0.5" footer="0.5"/>
  <pageSetup paperSize="10" orientation="portrait" horizontalDpi="4294967292" verticalDpi="4294967292" r:id="rId1"/>
  <headerFooter alignWithMargins="0"/>
</worksheet>
</file>

<file path=xl/worksheets/sheet2.xml><?xml version="1.0" encoding="utf-8"?>
<worksheet xmlns="http://schemas.openxmlformats.org/spreadsheetml/2006/main" xmlns:r="http://schemas.openxmlformats.org/officeDocument/2006/relationships">
  <sheetPr codeName="Sheet3">
    <pageSetUpPr fitToPage="1"/>
  </sheetPr>
  <dimension ref="A1:N117"/>
  <sheetViews>
    <sheetView zoomScale="70" zoomScaleNormal="70" workbookViewId="0">
      <selection activeCell="Q99" sqref="Q99"/>
    </sheetView>
  </sheetViews>
  <sheetFormatPr baseColWidth="10" defaultColWidth="9" defaultRowHeight="15"/>
  <cols>
    <col min="1" max="1" width="4.875" style="15" customWidth="1"/>
    <col min="2" max="2" width="15.375" style="15" customWidth="1"/>
    <col min="3" max="3" width="14.625" style="15" bestFit="1" customWidth="1"/>
    <col min="4" max="4" width="15.5" style="15" bestFit="1" customWidth="1"/>
    <col min="5" max="5" width="18.125" style="15" bestFit="1" customWidth="1"/>
    <col min="6" max="6" width="14" style="15" bestFit="1" customWidth="1"/>
    <col min="7" max="9" width="4.625" style="15" customWidth="1"/>
    <col min="10" max="10" width="5.625" style="15" customWidth="1"/>
    <col min="11" max="16384" width="9" style="15"/>
  </cols>
  <sheetData>
    <row r="1" spans="1:12" s="5" customFormat="1" ht="75" customHeight="1" thickBot="1">
      <c r="A1" s="186" t="s">
        <v>68</v>
      </c>
      <c r="B1" s="187"/>
      <c r="C1" s="105" t="s">
        <v>50</v>
      </c>
      <c r="D1" s="105" t="s">
        <v>51</v>
      </c>
      <c r="E1" s="105" t="s">
        <v>48</v>
      </c>
      <c r="F1" s="4" t="s">
        <v>49</v>
      </c>
      <c r="G1" s="188" t="s">
        <v>56</v>
      </c>
      <c r="H1" s="188"/>
      <c r="I1" s="189"/>
      <c r="J1" s="189"/>
      <c r="K1" s="184" t="s">
        <v>94</v>
      </c>
      <c r="L1" s="185"/>
    </row>
    <row r="2" spans="1:12" s="10" customFormat="1" ht="24.95" customHeight="1" thickBot="1">
      <c r="A2" s="82" t="s">
        <v>47</v>
      </c>
      <c r="B2" s="35" t="s">
        <v>26</v>
      </c>
      <c r="C2" s="35" t="s">
        <v>76</v>
      </c>
      <c r="D2" s="35" t="s">
        <v>76</v>
      </c>
      <c r="E2" s="35" t="s">
        <v>76</v>
      </c>
      <c r="F2" s="36" t="s">
        <v>76</v>
      </c>
      <c r="G2" s="106" t="s">
        <v>58</v>
      </c>
      <c r="H2" s="106" t="s">
        <v>59</v>
      </c>
      <c r="I2" s="106" t="s">
        <v>60</v>
      </c>
      <c r="J2" s="106" t="s">
        <v>61</v>
      </c>
      <c r="K2" s="170" t="s">
        <v>62</v>
      </c>
      <c r="L2" s="9" t="s">
        <v>57</v>
      </c>
    </row>
    <row r="3" spans="1:12" ht="15" customHeight="1">
      <c r="A3" s="83">
        <v>1</v>
      </c>
      <c r="B3" s="95" t="s">
        <v>27</v>
      </c>
      <c r="C3" s="98">
        <v>15.041782729805014</v>
      </c>
      <c r="D3" s="84">
        <v>21.052631578947366</v>
      </c>
      <c r="E3" s="84">
        <v>19.088319088319089</v>
      </c>
      <c r="F3" s="85">
        <v>21.388888888888889</v>
      </c>
      <c r="G3" s="12">
        <v>25</v>
      </c>
      <c r="H3" s="12">
        <v>25</v>
      </c>
      <c r="I3" s="12">
        <v>30</v>
      </c>
      <c r="J3" s="12">
        <v>20</v>
      </c>
      <c r="K3" s="13">
        <f>((C3*G$3)+(D3*H$3)+(E3*I$3)+(F3*J$3))/SUM(G$3,H$3,I$3,J$3)</f>
        <v>19.0278770814616</v>
      </c>
      <c r="L3" s="14">
        <f t="shared" ref="L3:L30" si="0">RANK(K3,K$3:K$30)</f>
        <v>4</v>
      </c>
    </row>
    <row r="4" spans="1:12" ht="15" customHeight="1">
      <c r="A4" s="16">
        <v>2</v>
      </c>
      <c r="B4" s="96" t="s">
        <v>17</v>
      </c>
      <c r="C4" s="17">
        <v>1.1331444759206799</v>
      </c>
      <c r="D4" s="73">
        <v>10.133333333333333</v>
      </c>
      <c r="E4" s="73">
        <v>12.011173184357542</v>
      </c>
      <c r="F4" s="86">
        <v>12.868632707774799</v>
      </c>
      <c r="G4" s="12"/>
      <c r="H4" s="12"/>
      <c r="I4" s="19" t="s">
        <v>63</v>
      </c>
      <c r="J4" s="19">
        <v>100</v>
      </c>
      <c r="K4" s="13">
        <f t="shared" ref="K4:K30" si="1">((C4*G$3)+(D4*H$3)+(E4*I$3)+(F4*J$3))/SUM(G$3,H$3,I$3,J$3)</f>
        <v>8.9936979491757256</v>
      </c>
      <c r="L4" s="18">
        <f t="shared" si="0"/>
        <v>28</v>
      </c>
    </row>
    <row r="5" spans="1:12" ht="15" customHeight="1">
      <c r="A5" s="16">
        <v>3</v>
      </c>
      <c r="B5" s="96" t="s">
        <v>18</v>
      </c>
      <c r="C5" s="17">
        <v>2.7568922305764412</v>
      </c>
      <c r="D5" s="73">
        <v>17.647058823529413</v>
      </c>
      <c r="E5" s="73">
        <v>12.781954887218044</v>
      </c>
      <c r="F5" s="86">
        <v>14.705882352941178</v>
      </c>
      <c r="G5" s="5"/>
      <c r="H5" s="5"/>
      <c r="I5" s="5"/>
      <c r="J5" s="5"/>
      <c r="K5" s="13">
        <f t="shared" si="1"/>
        <v>11.876750700280112</v>
      </c>
      <c r="L5" s="18">
        <f t="shared" si="0"/>
        <v>22</v>
      </c>
    </row>
    <row r="6" spans="1:12" ht="15" customHeight="1">
      <c r="A6" s="16">
        <v>4</v>
      </c>
      <c r="B6" s="96" t="s">
        <v>19</v>
      </c>
      <c r="C6" s="17">
        <v>15.789473684210526</v>
      </c>
      <c r="D6" s="73">
        <v>18.062827225130889</v>
      </c>
      <c r="E6" s="73">
        <v>10.817941952506596</v>
      </c>
      <c r="F6" s="86">
        <v>29.05759162303665</v>
      </c>
      <c r="G6" s="5"/>
      <c r="H6" s="5"/>
      <c r="I6" s="5"/>
      <c r="J6" s="5"/>
      <c r="K6" s="13">
        <f t="shared" si="1"/>
        <v>17.519976137694663</v>
      </c>
      <c r="L6" s="18">
        <f t="shared" si="0"/>
        <v>8</v>
      </c>
    </row>
    <row r="7" spans="1:12" ht="15" customHeight="1">
      <c r="A7" s="16">
        <v>5</v>
      </c>
      <c r="B7" s="96" t="s">
        <v>16</v>
      </c>
      <c r="C7" s="17">
        <v>15.289256198347106</v>
      </c>
      <c r="D7" s="73">
        <v>16.231086657496562</v>
      </c>
      <c r="E7" s="73">
        <v>11.68289290681502</v>
      </c>
      <c r="F7" s="86">
        <v>25.900277008310248</v>
      </c>
      <c r="G7" s="5"/>
      <c r="H7" s="5"/>
      <c r="I7" s="5"/>
      <c r="J7" s="5"/>
      <c r="K7" s="13">
        <f t="shared" si="1"/>
        <v>16.565008987667468</v>
      </c>
      <c r="L7" s="18">
        <f t="shared" si="0"/>
        <v>10</v>
      </c>
    </row>
    <row r="8" spans="1:12" ht="15" customHeight="1">
      <c r="A8" s="16">
        <v>6</v>
      </c>
      <c r="B8" s="96" t="s">
        <v>20</v>
      </c>
      <c r="C8" s="17">
        <v>7.6470588235294121</v>
      </c>
      <c r="D8" s="73">
        <v>19.546742209631731</v>
      </c>
      <c r="E8" s="73">
        <v>12.389380530973451</v>
      </c>
      <c r="F8" s="86">
        <v>11.614730878186968</v>
      </c>
      <c r="G8" s="5"/>
      <c r="H8" s="5"/>
      <c r="K8" s="13">
        <f t="shared" si="1"/>
        <v>12.838210593219715</v>
      </c>
      <c r="L8" s="18">
        <f t="shared" si="0"/>
        <v>19</v>
      </c>
    </row>
    <row r="9" spans="1:12" ht="15" customHeight="1">
      <c r="A9" s="16">
        <v>7</v>
      </c>
      <c r="B9" s="96" t="s">
        <v>21</v>
      </c>
      <c r="C9" s="17">
        <v>10.902255639097744</v>
      </c>
      <c r="D9" s="73">
        <v>17.343173431734318</v>
      </c>
      <c r="E9" s="73">
        <v>13.059701492537313</v>
      </c>
      <c r="F9" s="86">
        <v>20.220588235294116</v>
      </c>
      <c r="G9" s="5"/>
      <c r="H9" s="5"/>
      <c r="I9" s="5"/>
      <c r="J9" s="5"/>
      <c r="K9" s="13">
        <f t="shared" si="1"/>
        <v>15.023385362528034</v>
      </c>
      <c r="L9" s="18">
        <f t="shared" si="0"/>
        <v>13</v>
      </c>
    </row>
    <row r="10" spans="1:12" ht="15" customHeight="1">
      <c r="A10" s="16">
        <v>8</v>
      </c>
      <c r="B10" s="96" t="s">
        <v>22</v>
      </c>
      <c r="C10" s="17">
        <v>5.4441260744985671</v>
      </c>
      <c r="D10" s="73">
        <v>15.954415954415953</v>
      </c>
      <c r="E10" s="73">
        <v>11.174785100286533</v>
      </c>
      <c r="F10" s="86">
        <v>11.965811965811966</v>
      </c>
      <c r="G10" s="5"/>
      <c r="H10" s="5"/>
      <c r="I10" s="5"/>
      <c r="J10" s="5"/>
      <c r="K10" s="13">
        <f t="shared" si="1"/>
        <v>11.095233430476982</v>
      </c>
      <c r="L10" s="18">
        <f t="shared" si="0"/>
        <v>24</v>
      </c>
    </row>
    <row r="11" spans="1:12" ht="15" customHeight="1">
      <c r="A11" s="16">
        <v>9</v>
      </c>
      <c r="B11" s="96" t="s">
        <v>23</v>
      </c>
      <c r="C11" s="17">
        <v>2.416918429003021</v>
      </c>
      <c r="D11" s="73">
        <v>19.760479041916167</v>
      </c>
      <c r="E11" s="73">
        <v>11.656441717791411</v>
      </c>
      <c r="F11" s="86">
        <v>10.179640718562874</v>
      </c>
      <c r="G11" s="5"/>
      <c r="H11" s="5"/>
      <c r="I11" s="5"/>
      <c r="J11" s="5"/>
      <c r="K11" s="13">
        <f t="shared" si="1"/>
        <v>11.077210026779793</v>
      </c>
      <c r="L11" s="18">
        <f t="shared" si="0"/>
        <v>25</v>
      </c>
    </row>
    <row r="12" spans="1:12" ht="15" customHeight="1">
      <c r="A12" s="16">
        <v>10</v>
      </c>
      <c r="B12" s="96" t="s">
        <v>24</v>
      </c>
      <c r="C12" s="17">
        <v>20.950704225352112</v>
      </c>
      <c r="D12" s="73">
        <v>23.076923076923077</v>
      </c>
      <c r="E12" s="73">
        <v>12.016293279022403</v>
      </c>
      <c r="F12" s="86">
        <v>28.896672504378284</v>
      </c>
      <c r="G12" s="5"/>
      <c r="H12" s="5"/>
      <c r="I12" s="5"/>
      <c r="J12" s="5"/>
      <c r="K12" s="13">
        <f t="shared" si="1"/>
        <v>20.391129310151175</v>
      </c>
      <c r="L12" s="18">
        <f t="shared" si="0"/>
        <v>3</v>
      </c>
    </row>
    <row r="13" spans="1:12" ht="15" customHeight="1">
      <c r="A13" s="16">
        <v>11</v>
      </c>
      <c r="B13" s="96" t="s">
        <v>54</v>
      </c>
      <c r="C13" s="17">
        <v>2.2082018927444795</v>
      </c>
      <c r="D13" s="73">
        <v>24.464831804281346</v>
      </c>
      <c r="E13" s="73">
        <v>12.302839116719243</v>
      </c>
      <c r="F13" s="86">
        <v>7.0987654320987668</v>
      </c>
      <c r="G13" s="5"/>
      <c r="H13" s="5"/>
      <c r="I13" s="5"/>
      <c r="J13" s="5"/>
      <c r="K13" s="13">
        <f t="shared" si="1"/>
        <v>11.778863245691982</v>
      </c>
      <c r="L13" s="18">
        <f t="shared" si="0"/>
        <v>23</v>
      </c>
    </row>
    <row r="14" spans="1:12" ht="15" customHeight="1">
      <c r="A14" s="16">
        <v>12</v>
      </c>
      <c r="B14" s="96" t="s">
        <v>25</v>
      </c>
      <c r="C14" s="17">
        <v>11.54562383612663</v>
      </c>
      <c r="D14" s="73">
        <v>25.58983666061706</v>
      </c>
      <c r="E14" s="73">
        <v>19.065420560747665</v>
      </c>
      <c r="F14" s="86">
        <v>14.700544464609798</v>
      </c>
      <c r="G14" s="5"/>
      <c r="H14" s="5"/>
      <c r="I14" s="5"/>
      <c r="J14" s="5"/>
      <c r="K14" s="13">
        <f t="shared" si="1"/>
        <v>17.943600185332183</v>
      </c>
      <c r="L14" s="18">
        <f t="shared" si="0"/>
        <v>6</v>
      </c>
    </row>
    <row r="15" spans="1:12" ht="15" customHeight="1">
      <c r="A15" s="16">
        <v>13</v>
      </c>
      <c r="B15" s="96" t="s">
        <v>0</v>
      </c>
      <c r="C15" s="17">
        <v>6.6445182724252501</v>
      </c>
      <c r="D15" s="73">
        <v>23.920265780730897</v>
      </c>
      <c r="E15" s="73">
        <v>8.3333333333333339</v>
      </c>
      <c r="F15" s="86">
        <v>11.960132890365449</v>
      </c>
      <c r="G15" s="5"/>
      <c r="H15" s="5"/>
      <c r="I15" s="5"/>
      <c r="J15" s="5"/>
      <c r="K15" s="13">
        <f t="shared" si="1"/>
        <v>12.533222591362126</v>
      </c>
      <c r="L15" s="18">
        <f t="shared" si="0"/>
        <v>21</v>
      </c>
    </row>
    <row r="16" spans="1:12" ht="15" customHeight="1">
      <c r="A16" s="16">
        <v>14</v>
      </c>
      <c r="B16" s="96" t="s">
        <v>1</v>
      </c>
      <c r="C16" s="17">
        <v>5.1724137931034484</v>
      </c>
      <c r="D16" s="73">
        <v>18.30985915492958</v>
      </c>
      <c r="E16" s="73">
        <v>13.005780346820812</v>
      </c>
      <c r="F16" s="86">
        <v>17.796610169491526</v>
      </c>
      <c r="G16" s="5"/>
      <c r="H16" s="5"/>
      <c r="I16" s="20"/>
      <c r="J16" s="20"/>
      <c r="K16" s="13">
        <f t="shared" si="1"/>
        <v>13.331624374952808</v>
      </c>
      <c r="L16" s="18">
        <f t="shared" si="0"/>
        <v>15</v>
      </c>
    </row>
    <row r="17" spans="1:12" ht="15" customHeight="1">
      <c r="A17" s="16">
        <v>15</v>
      </c>
      <c r="B17" s="96" t="s">
        <v>2</v>
      </c>
      <c r="C17" s="17">
        <v>2.4464831804281344</v>
      </c>
      <c r="D17" s="73">
        <v>17.964071856287426</v>
      </c>
      <c r="E17" s="73">
        <v>15.290519877675839</v>
      </c>
      <c r="F17" s="86">
        <v>14.414414414414415</v>
      </c>
      <c r="G17" s="5"/>
      <c r="H17" s="5"/>
      <c r="I17" s="5"/>
      <c r="J17" s="5"/>
      <c r="K17" s="13">
        <f t="shared" si="1"/>
        <v>12.572677605364525</v>
      </c>
      <c r="L17" s="18">
        <f t="shared" si="0"/>
        <v>20</v>
      </c>
    </row>
    <row r="18" spans="1:12" ht="15" customHeight="1">
      <c r="A18" s="16">
        <v>16</v>
      </c>
      <c r="B18" s="96" t="s">
        <v>3</v>
      </c>
      <c r="C18" s="17">
        <v>15.09433962264151</v>
      </c>
      <c r="D18" s="73">
        <v>11.145510835913312</v>
      </c>
      <c r="E18" s="73">
        <v>14.641744548286606</v>
      </c>
      <c r="F18" s="86">
        <v>29.19254658385093</v>
      </c>
      <c r="G18" s="5"/>
      <c r="H18" s="5"/>
      <c r="I18" s="5"/>
      <c r="J18" s="5"/>
      <c r="K18" s="13">
        <f t="shared" si="1"/>
        <v>16.790995295894874</v>
      </c>
      <c r="L18" s="18">
        <f t="shared" si="0"/>
        <v>9</v>
      </c>
    </row>
    <row r="19" spans="1:12" ht="15" customHeight="1">
      <c r="A19" s="16">
        <v>17</v>
      </c>
      <c r="B19" s="96" t="s">
        <v>4</v>
      </c>
      <c r="C19" s="17">
        <v>4.9535603715170282</v>
      </c>
      <c r="D19" s="73">
        <v>24.624624624624623</v>
      </c>
      <c r="E19" s="73">
        <v>13.125</v>
      </c>
      <c r="F19" s="86">
        <v>8.9820359281437128</v>
      </c>
      <c r="G19" s="5"/>
      <c r="H19" s="5"/>
      <c r="I19" s="5"/>
      <c r="J19" s="5"/>
      <c r="K19" s="13">
        <f t="shared" si="1"/>
        <v>13.128453434664154</v>
      </c>
      <c r="L19" s="18">
        <f t="shared" si="0"/>
        <v>17</v>
      </c>
    </row>
    <row r="20" spans="1:12" ht="15" customHeight="1">
      <c r="A20" s="16">
        <v>18</v>
      </c>
      <c r="B20" s="96" t="s">
        <v>5</v>
      </c>
      <c r="C20" s="17">
        <v>7.1856287425149699</v>
      </c>
      <c r="D20" s="73">
        <v>23.880597014925371</v>
      </c>
      <c r="E20" s="73">
        <v>13.17365269461078</v>
      </c>
      <c r="F20" s="86">
        <v>12.835820895522387</v>
      </c>
      <c r="G20" s="5"/>
      <c r="H20" s="5"/>
      <c r="I20" s="5"/>
      <c r="J20" s="5"/>
      <c r="K20" s="13">
        <f t="shared" si="1"/>
        <v>14.285816426847795</v>
      </c>
      <c r="L20" s="18">
        <f t="shared" si="0"/>
        <v>14</v>
      </c>
    </row>
    <row r="21" spans="1:12" ht="15" customHeight="1">
      <c r="A21" s="16">
        <v>19</v>
      </c>
      <c r="B21" s="96" t="s">
        <v>6</v>
      </c>
      <c r="C21" s="17">
        <v>25.377643504531722</v>
      </c>
      <c r="D21" s="73">
        <v>17.46987951807229</v>
      </c>
      <c r="E21" s="73">
        <v>15.709969788519636</v>
      </c>
      <c r="F21" s="86">
        <v>31.117824773413901</v>
      </c>
      <c r="G21" s="5"/>
      <c r="H21" s="5"/>
      <c r="I21" s="5"/>
      <c r="J21" s="5"/>
      <c r="K21" s="13">
        <f t="shared" si="1"/>
        <v>21.648436646889671</v>
      </c>
      <c r="L21" s="18">
        <f t="shared" si="0"/>
        <v>1</v>
      </c>
    </row>
    <row r="22" spans="1:12" ht="15" customHeight="1">
      <c r="A22" s="16">
        <v>20</v>
      </c>
      <c r="B22" s="96" t="s">
        <v>7</v>
      </c>
      <c r="C22" s="17">
        <v>11.711711711711711</v>
      </c>
      <c r="D22" s="73">
        <v>14.714714714714713</v>
      </c>
      <c r="E22" s="73">
        <v>13.939393939393941</v>
      </c>
      <c r="F22" s="86">
        <v>22.45508982035928</v>
      </c>
      <c r="G22" s="5"/>
      <c r="H22" s="5"/>
      <c r="I22" s="5"/>
      <c r="J22" s="5"/>
      <c r="K22" s="13">
        <f t="shared" si="1"/>
        <v>15.279442752496642</v>
      </c>
      <c r="L22" s="18">
        <f t="shared" si="0"/>
        <v>12</v>
      </c>
    </row>
    <row r="23" spans="1:12" ht="15" customHeight="1">
      <c r="A23" s="16">
        <v>21</v>
      </c>
      <c r="B23" s="96" t="s">
        <v>8</v>
      </c>
      <c r="C23" s="17">
        <v>4.4210526315789478</v>
      </c>
      <c r="D23" s="73">
        <v>20.533880903490758</v>
      </c>
      <c r="E23" s="73">
        <v>13.888888888888889</v>
      </c>
      <c r="F23" s="86">
        <v>12.93634496919918</v>
      </c>
      <c r="G23" s="5"/>
      <c r="H23" s="5"/>
      <c r="I23" s="5"/>
      <c r="J23" s="5"/>
      <c r="K23" s="13">
        <f t="shared" si="1"/>
        <v>12.99266904427393</v>
      </c>
      <c r="L23" s="18">
        <f t="shared" si="0"/>
        <v>18</v>
      </c>
    </row>
    <row r="24" spans="1:12" ht="15" customHeight="1">
      <c r="A24" s="16">
        <v>22</v>
      </c>
      <c r="B24" s="96" t="s">
        <v>9</v>
      </c>
      <c r="C24" s="17">
        <v>4.3189368770764123</v>
      </c>
      <c r="D24" s="73">
        <v>16.025641025641026</v>
      </c>
      <c r="E24" s="73">
        <v>12.37785016286645</v>
      </c>
      <c r="F24" s="86">
        <v>6.4724919093851145</v>
      </c>
      <c r="G24" s="5"/>
      <c r="H24" s="5"/>
      <c r="I24" s="5"/>
      <c r="J24" s="5"/>
      <c r="K24" s="13">
        <f t="shared" si="1"/>
        <v>10.093997906416318</v>
      </c>
      <c r="L24" s="18">
        <f t="shared" si="0"/>
        <v>26</v>
      </c>
    </row>
    <row r="25" spans="1:12" ht="15" customHeight="1">
      <c r="A25" s="16">
        <v>23</v>
      </c>
      <c r="B25" s="96" t="s">
        <v>10</v>
      </c>
      <c r="C25" s="17">
        <v>0.625</v>
      </c>
      <c r="D25" s="73">
        <v>20.245398773006134</v>
      </c>
      <c r="E25" s="73">
        <v>10.32258064516129</v>
      </c>
      <c r="F25" s="86">
        <v>7.7639751552795042</v>
      </c>
      <c r="G25" s="5"/>
      <c r="H25" s="5"/>
      <c r="I25" s="5"/>
      <c r="J25" s="5"/>
      <c r="K25" s="13">
        <f t="shared" si="1"/>
        <v>9.8671689178558228</v>
      </c>
      <c r="L25" s="18">
        <f t="shared" si="0"/>
        <v>27</v>
      </c>
    </row>
    <row r="26" spans="1:12" ht="15" customHeight="1">
      <c r="A26" s="16">
        <v>24</v>
      </c>
      <c r="B26" s="96" t="s">
        <v>11</v>
      </c>
      <c r="C26" s="17">
        <v>7.1633237822349569</v>
      </c>
      <c r="D26" s="73">
        <v>32.112676056338032</v>
      </c>
      <c r="E26" s="73">
        <v>12.893982808022923</v>
      </c>
      <c r="F26" s="86">
        <v>13.764044943820226</v>
      </c>
      <c r="G26" s="5"/>
      <c r="H26" s="5"/>
      <c r="I26" s="5"/>
      <c r="J26" s="5"/>
      <c r="K26" s="13">
        <f t="shared" si="1"/>
        <v>16.440003790814171</v>
      </c>
      <c r="L26" s="18">
        <f t="shared" si="0"/>
        <v>11</v>
      </c>
    </row>
    <row r="27" spans="1:12" ht="15" customHeight="1">
      <c r="A27" s="16">
        <v>25</v>
      </c>
      <c r="B27" s="96" t="s">
        <v>12</v>
      </c>
      <c r="C27" s="17">
        <v>5.1020408163265305</v>
      </c>
      <c r="D27" s="73">
        <v>9.7087378640776691</v>
      </c>
      <c r="E27" s="73">
        <v>20.588235294117649</v>
      </c>
      <c r="F27" s="86">
        <v>16.828478964401295</v>
      </c>
      <c r="G27" s="5"/>
      <c r="H27" s="5"/>
      <c r="I27" s="5"/>
      <c r="J27" s="5"/>
      <c r="K27" s="13">
        <f t="shared" si="1"/>
        <v>13.244861051216603</v>
      </c>
      <c r="L27" s="18">
        <f t="shared" si="0"/>
        <v>16</v>
      </c>
    </row>
    <row r="28" spans="1:12" ht="15" customHeight="1">
      <c r="A28" s="16">
        <v>26</v>
      </c>
      <c r="B28" s="96" t="s">
        <v>13</v>
      </c>
      <c r="C28" s="17">
        <v>10.512820512820513</v>
      </c>
      <c r="D28" s="73">
        <v>20.716112531969312</v>
      </c>
      <c r="E28" s="73">
        <v>16.580310880829014</v>
      </c>
      <c r="F28" s="86">
        <v>25.765306122448976</v>
      </c>
      <c r="G28" s="5"/>
      <c r="H28" s="5"/>
      <c r="I28" s="5"/>
      <c r="J28" s="5"/>
      <c r="K28" s="13">
        <f t="shared" si="1"/>
        <v>17.934387749935958</v>
      </c>
      <c r="L28" s="18">
        <f t="shared" si="0"/>
        <v>7</v>
      </c>
    </row>
    <row r="29" spans="1:12" ht="15" customHeight="1">
      <c r="A29" s="16">
        <v>27</v>
      </c>
      <c r="B29" s="96" t="s">
        <v>14</v>
      </c>
      <c r="C29" s="17">
        <v>17.223650385604113</v>
      </c>
      <c r="D29" s="73">
        <v>16.709511568123396</v>
      </c>
      <c r="E29" s="73">
        <v>10.824742268041238</v>
      </c>
      <c r="F29" s="86">
        <v>46.529562982005139</v>
      </c>
      <c r="G29" s="5"/>
      <c r="H29" s="5"/>
      <c r="I29" s="5"/>
      <c r="J29" s="5"/>
      <c r="K29" s="13">
        <f t="shared" si="1"/>
        <v>21.036625765245276</v>
      </c>
      <c r="L29" s="18">
        <f t="shared" si="0"/>
        <v>2</v>
      </c>
    </row>
    <row r="30" spans="1:12" ht="15" customHeight="1" thickBot="1">
      <c r="A30" s="21">
        <v>28</v>
      </c>
      <c r="B30" s="97" t="s">
        <v>15</v>
      </c>
      <c r="C30" s="22">
        <v>15.168539325842694</v>
      </c>
      <c r="D30" s="87">
        <v>16.231343283582088</v>
      </c>
      <c r="E30" s="87">
        <v>16.135084427767353</v>
      </c>
      <c r="F30" s="88">
        <v>26.54205607476635</v>
      </c>
      <c r="G30" s="5"/>
      <c r="H30" s="5"/>
      <c r="I30" s="5"/>
      <c r="J30" s="5"/>
      <c r="K30" s="174">
        <f t="shared" si="1"/>
        <v>17.998907195639671</v>
      </c>
      <c r="L30" s="23">
        <f t="shared" si="0"/>
        <v>5</v>
      </c>
    </row>
    <row r="31" spans="1:12" ht="15" customHeight="1">
      <c r="A31" s="5"/>
      <c r="B31" s="5"/>
      <c r="C31" s="107"/>
      <c r="D31" s="107"/>
      <c r="E31" s="107"/>
      <c r="F31" s="107"/>
      <c r="G31" s="5"/>
      <c r="H31" s="5"/>
      <c r="I31" s="5"/>
      <c r="J31" s="5"/>
      <c r="K31" s="5"/>
      <c r="L31" s="5"/>
    </row>
    <row r="32" spans="1:12">
      <c r="A32" s="5"/>
      <c r="B32" s="5" t="s">
        <v>67</v>
      </c>
      <c r="C32" s="107"/>
      <c r="D32" s="107"/>
      <c r="E32" s="107"/>
      <c r="F32" s="107"/>
      <c r="G32" s="5"/>
      <c r="H32" s="5"/>
      <c r="I32" s="5"/>
      <c r="J32" s="5"/>
      <c r="K32" s="5"/>
      <c r="L32" s="5"/>
    </row>
    <row r="33" spans="1:14">
      <c r="A33" s="5"/>
      <c r="B33" s="24" t="s">
        <v>28</v>
      </c>
      <c r="C33" s="73">
        <f>AVERAGE(C3:C30)</f>
        <v>9.0802536346274909</v>
      </c>
      <c r="D33" s="73">
        <f>AVERAGE(D3:D30)</f>
        <v>19.042005903727993</v>
      </c>
      <c r="E33" s="73">
        <f>AVERAGE(E3:E30)</f>
        <v>13.531364775772502</v>
      </c>
      <c r="F33" s="73">
        <f>AVERAGE(F3:F30)</f>
        <v>18.35552726345578</v>
      </c>
      <c r="G33" s="5"/>
      <c r="H33" s="5"/>
      <c r="I33" s="5"/>
      <c r="J33" s="5"/>
      <c r="K33" s="2">
        <f>AVERAGE(K3:K30)</f>
        <v>14.761079770011779</v>
      </c>
      <c r="L33" s="5"/>
    </row>
    <row r="34" spans="1:14">
      <c r="A34" s="5"/>
      <c r="B34" s="24" t="s">
        <v>32</v>
      </c>
      <c r="C34" s="73">
        <f>STDEV(C3:C30)</f>
        <v>6.4256032788643367</v>
      </c>
      <c r="D34" s="73">
        <f>STDEV(D3:D30)</f>
        <v>4.8931439164290946</v>
      </c>
      <c r="E34" s="73">
        <f>STDEV(E3:E30)</f>
        <v>2.8004536880304634</v>
      </c>
      <c r="F34" s="73">
        <f>STDEV(F3:F30)</f>
        <v>9.2814675791188339</v>
      </c>
      <c r="G34" s="5"/>
      <c r="H34" s="5"/>
      <c r="I34" s="5"/>
      <c r="J34" s="5"/>
      <c r="K34" s="2">
        <f>STDEV(K3:K30)</f>
        <v>3.509633870768373</v>
      </c>
      <c r="L34" s="5"/>
    </row>
    <row r="35" spans="1:14">
      <c r="A35" s="5"/>
      <c r="B35" s="24" t="s">
        <v>29</v>
      </c>
      <c r="C35" s="74">
        <f>COUNT(C3:C30)</f>
        <v>28</v>
      </c>
      <c r="D35" s="74">
        <f>COUNT(D3:D30)</f>
        <v>28</v>
      </c>
      <c r="E35" s="74">
        <f>COUNT(E3:E30)</f>
        <v>28</v>
      </c>
      <c r="F35" s="74">
        <f>COUNT(F3:F30)</f>
        <v>28</v>
      </c>
      <c r="G35" s="5"/>
      <c r="H35" s="5"/>
      <c r="I35" s="5"/>
      <c r="J35" s="5"/>
      <c r="K35" s="25">
        <f>COUNT(K3:K30)</f>
        <v>28</v>
      </c>
      <c r="L35" s="5"/>
    </row>
    <row r="36" spans="1:14">
      <c r="A36" s="5"/>
      <c r="B36" s="24" t="s">
        <v>30</v>
      </c>
      <c r="C36" s="75">
        <f>MIN(C3:C30)</f>
        <v>0.625</v>
      </c>
      <c r="D36" s="75">
        <f>MIN(D3:D30)</f>
        <v>9.7087378640776691</v>
      </c>
      <c r="E36" s="75">
        <f>MIN(E3:E30)</f>
        <v>8.3333333333333339</v>
      </c>
      <c r="F36" s="75">
        <f>MIN(F3:F30)</f>
        <v>6.4724919093851145</v>
      </c>
      <c r="G36" s="12"/>
      <c r="H36" s="12"/>
      <c r="I36" s="12"/>
      <c r="J36" s="12"/>
      <c r="K36" s="26">
        <f>MIN(K3:K30)</f>
        <v>8.9936979491757256</v>
      </c>
      <c r="L36" s="5"/>
    </row>
    <row r="37" spans="1:14">
      <c r="A37" s="5"/>
      <c r="B37" s="24" t="s">
        <v>31</v>
      </c>
      <c r="C37" s="75">
        <f>MAX(C3:C30)</f>
        <v>25.377643504531722</v>
      </c>
      <c r="D37" s="75">
        <f>MAX(D3:D30)</f>
        <v>32.112676056338032</v>
      </c>
      <c r="E37" s="75">
        <f>MAX(E3:E30)</f>
        <v>20.588235294117649</v>
      </c>
      <c r="F37" s="75">
        <f>MAX(F3:F30)</f>
        <v>46.529562982005139</v>
      </c>
      <c r="G37" s="12"/>
      <c r="H37" s="12"/>
      <c r="I37" s="12"/>
      <c r="J37" s="12"/>
      <c r="K37" s="26">
        <f>MAX(K3:K30)</f>
        <v>21.648436646889671</v>
      </c>
      <c r="L37" s="5"/>
    </row>
    <row r="38" spans="1:14">
      <c r="A38" s="5"/>
      <c r="B38" s="5"/>
      <c r="C38" s="5"/>
      <c r="D38" s="5"/>
      <c r="E38" s="5"/>
      <c r="F38" s="5"/>
      <c r="G38" s="5"/>
      <c r="H38" s="5"/>
      <c r="I38" s="5"/>
      <c r="J38" s="5"/>
      <c r="K38" s="5"/>
      <c r="L38" s="5"/>
    </row>
    <row r="39" spans="1:14">
      <c r="A39" s="5"/>
      <c r="B39" s="5"/>
      <c r="C39" s="5"/>
      <c r="D39" s="5"/>
      <c r="E39" s="5"/>
      <c r="F39" s="5"/>
      <c r="G39" s="5"/>
      <c r="H39" s="5"/>
      <c r="I39" s="5"/>
      <c r="J39" s="5"/>
      <c r="K39" s="5"/>
      <c r="L39" s="5"/>
    </row>
    <row r="40" spans="1:14" ht="14.1" customHeight="1" thickBot="1">
      <c r="A40" s="19"/>
      <c r="B40" s="5"/>
      <c r="C40" s="108"/>
      <c r="D40" s="108"/>
      <c r="E40" s="108"/>
      <c r="F40" s="108"/>
      <c r="G40" s="5"/>
      <c r="H40" s="5"/>
      <c r="I40" s="5"/>
      <c r="J40" s="5"/>
      <c r="K40" s="5"/>
      <c r="L40" s="5"/>
    </row>
    <row r="41" spans="1:14" s="5" customFormat="1" ht="57" customHeight="1" thickBot="1">
      <c r="A41" s="186" t="s">
        <v>52</v>
      </c>
      <c r="B41" s="187"/>
      <c r="C41" s="105" t="s">
        <v>50</v>
      </c>
      <c r="D41" s="105" t="s">
        <v>51</v>
      </c>
      <c r="E41" s="105" t="s">
        <v>48</v>
      </c>
      <c r="F41" s="4" t="s">
        <v>49</v>
      </c>
      <c r="G41" s="188" t="s">
        <v>56</v>
      </c>
      <c r="H41" s="188"/>
      <c r="I41" s="189"/>
      <c r="J41" s="189"/>
      <c r="K41" s="184" t="s">
        <v>94</v>
      </c>
      <c r="L41" s="185"/>
      <c r="N41" s="27" t="s">
        <v>69</v>
      </c>
    </row>
    <row r="42" spans="1:14" s="10" customFormat="1" ht="19.5" customHeight="1" thickBot="1">
      <c r="A42" s="82" t="s">
        <v>47</v>
      </c>
      <c r="B42" s="35" t="s">
        <v>26</v>
      </c>
      <c r="C42" s="35" t="s">
        <v>76</v>
      </c>
      <c r="D42" s="35" t="s">
        <v>76</v>
      </c>
      <c r="E42" s="35" t="s">
        <v>76</v>
      </c>
      <c r="F42" s="36" t="s">
        <v>76</v>
      </c>
      <c r="G42" s="106" t="s">
        <v>58</v>
      </c>
      <c r="H42" s="106" t="s">
        <v>59</v>
      </c>
      <c r="I42" s="106" t="s">
        <v>60</v>
      </c>
      <c r="J42" s="106" t="s">
        <v>61</v>
      </c>
      <c r="K42" s="170" t="s">
        <v>62</v>
      </c>
      <c r="L42" s="9" t="s">
        <v>57</v>
      </c>
      <c r="N42" s="28" t="s">
        <v>74</v>
      </c>
    </row>
    <row r="43" spans="1:14" ht="15" customHeight="1">
      <c r="A43" s="83">
        <v>1</v>
      </c>
      <c r="B43" s="95" t="s">
        <v>27</v>
      </c>
      <c r="C43" s="98">
        <v>13.333333333333334</v>
      </c>
      <c r="D43" s="84">
        <v>20.481927710843372</v>
      </c>
      <c r="E43" s="84">
        <v>20.987654320987655</v>
      </c>
      <c r="F43" s="85">
        <v>23.493975903614459</v>
      </c>
      <c r="G43" s="12">
        <v>25</v>
      </c>
      <c r="H43" s="12">
        <v>25</v>
      </c>
      <c r="I43" s="12">
        <v>30</v>
      </c>
      <c r="J43" s="12">
        <v>20</v>
      </c>
      <c r="K43" s="13">
        <f>((C43*G$43)+(D43*H$43)+(E43*I$43)+(F43*J$43))/SUM(G$43,H$43,I$43,J$43)</f>
        <v>19.448906738063364</v>
      </c>
      <c r="L43" s="14">
        <f t="shared" ref="L43:L70" si="2">RANK(K43,K$43:K$70)</f>
        <v>3</v>
      </c>
      <c r="N43" s="29">
        <f t="shared" ref="N43:N70" si="3">K83-K43</f>
        <v>-0.78495900195068202</v>
      </c>
    </row>
    <row r="44" spans="1:14" ht="15" customHeight="1">
      <c r="A44" s="16">
        <v>2</v>
      </c>
      <c r="B44" s="96" t="s">
        <v>17</v>
      </c>
      <c r="C44" s="17">
        <v>0.64516129032258063</v>
      </c>
      <c r="D44" s="73">
        <v>6.2111801242236027</v>
      </c>
      <c r="E44" s="73">
        <v>8.4415584415584419</v>
      </c>
      <c r="F44" s="86">
        <v>14.906832298136646</v>
      </c>
      <c r="G44" s="12"/>
      <c r="H44" s="12"/>
      <c r="I44" s="19" t="s">
        <v>63</v>
      </c>
      <c r="J44" s="19">
        <v>100</v>
      </c>
      <c r="K44" s="13">
        <f t="shared" ref="K44:K70" si="4">((C44*G$43)+(D44*H$43)+(E44*I$43)+(F44*J$43))/SUM(G$43,H$43,I$43,J$43)</f>
        <v>7.2279193457314079</v>
      </c>
      <c r="L44" s="18">
        <f t="shared" si="2"/>
        <v>28</v>
      </c>
      <c r="N44" s="29">
        <f t="shared" si="3"/>
        <v>3.097812219718227</v>
      </c>
    </row>
    <row r="45" spans="1:14" ht="15" customHeight="1">
      <c r="A45" s="16">
        <v>3</v>
      </c>
      <c r="B45" s="96" t="s">
        <v>18</v>
      </c>
      <c r="C45" s="17">
        <v>3.4482758620689653</v>
      </c>
      <c r="D45" s="73">
        <v>12.994350282485875</v>
      </c>
      <c r="E45" s="73">
        <v>10.404624277456648</v>
      </c>
      <c r="F45" s="86">
        <v>23.163841807909606</v>
      </c>
      <c r="G45" s="5"/>
      <c r="H45" s="5"/>
      <c r="I45" s="5"/>
      <c r="J45" s="5"/>
      <c r="K45" s="13">
        <f t="shared" si="4"/>
        <v>11.864812180957625</v>
      </c>
      <c r="L45" s="18">
        <f t="shared" si="2"/>
        <v>23</v>
      </c>
      <c r="N45" s="29">
        <f t="shared" si="3"/>
        <v>1.9326296101207063E-2</v>
      </c>
    </row>
    <row r="46" spans="1:14" ht="15" customHeight="1">
      <c r="A46" s="16">
        <v>4</v>
      </c>
      <c r="B46" s="96" t="s">
        <v>19</v>
      </c>
      <c r="C46" s="17">
        <v>17.441860465116278</v>
      </c>
      <c r="D46" s="73">
        <v>18.023255813953487</v>
      </c>
      <c r="E46" s="73">
        <v>5.2941176470588234</v>
      </c>
      <c r="F46" s="86">
        <v>33.139534883720927</v>
      </c>
      <c r="G46" s="5"/>
      <c r="H46" s="5"/>
      <c r="I46" s="5"/>
      <c r="J46" s="5"/>
      <c r="K46" s="13">
        <f t="shared" si="4"/>
        <v>17.082421340629274</v>
      </c>
      <c r="L46" s="18">
        <f t="shared" si="2"/>
        <v>10</v>
      </c>
      <c r="N46" s="29">
        <f t="shared" si="3"/>
        <v>0.78331599221332127</v>
      </c>
    </row>
    <row r="47" spans="1:14" ht="15" customHeight="1">
      <c r="A47" s="16">
        <v>5</v>
      </c>
      <c r="B47" s="96" t="s">
        <v>16</v>
      </c>
      <c r="C47" s="17">
        <v>18.181818181818183</v>
      </c>
      <c r="D47" s="73">
        <v>18.429003021148034</v>
      </c>
      <c r="E47" s="73">
        <v>10.638297872340425</v>
      </c>
      <c r="F47" s="86">
        <v>34.346504559270514</v>
      </c>
      <c r="G47" s="5"/>
      <c r="H47" s="5"/>
      <c r="I47" s="5"/>
      <c r="J47" s="5"/>
      <c r="K47" s="13">
        <f t="shared" si="4"/>
        <v>19.213495574297784</v>
      </c>
      <c r="L47" s="18">
        <f t="shared" si="2"/>
        <v>4</v>
      </c>
      <c r="N47" s="29">
        <f t="shared" si="3"/>
        <v>-4.8601796789971576</v>
      </c>
    </row>
    <row r="48" spans="1:14" ht="15" customHeight="1">
      <c r="A48" s="16">
        <v>6</v>
      </c>
      <c r="B48" s="96" t="s">
        <v>20</v>
      </c>
      <c r="C48" s="17">
        <v>7.2000000000000011</v>
      </c>
      <c r="D48" s="73">
        <v>17.1875</v>
      </c>
      <c r="E48" s="73">
        <v>12.096774193548388</v>
      </c>
      <c r="F48" s="86">
        <v>15.625</v>
      </c>
      <c r="G48" s="5"/>
      <c r="H48" s="5"/>
      <c r="K48" s="13">
        <f t="shared" si="4"/>
        <v>12.850907258064517</v>
      </c>
      <c r="L48" s="18">
        <f t="shared" si="2"/>
        <v>20</v>
      </c>
      <c r="N48" s="29">
        <f t="shared" si="3"/>
        <v>-1.7832322663998923E-2</v>
      </c>
    </row>
    <row r="49" spans="1:14" ht="15" customHeight="1">
      <c r="A49" s="16">
        <v>7</v>
      </c>
      <c r="B49" s="96" t="s">
        <v>21</v>
      </c>
      <c r="C49" s="17">
        <v>11.475409836065573</v>
      </c>
      <c r="D49" s="73">
        <v>15.573770491803279</v>
      </c>
      <c r="E49" s="73">
        <v>12.295081967213115</v>
      </c>
      <c r="F49" s="86">
        <v>26.016260162601622</v>
      </c>
      <c r="G49" s="5"/>
      <c r="H49" s="5"/>
      <c r="I49" s="5"/>
      <c r="J49" s="5"/>
      <c r="K49" s="13">
        <f t="shared" si="4"/>
        <v>15.654071704651471</v>
      </c>
      <c r="L49" s="18">
        <f t="shared" si="2"/>
        <v>12</v>
      </c>
      <c r="N49" s="29">
        <f t="shared" si="3"/>
        <v>-1.1550810975600569</v>
      </c>
    </row>
    <row r="50" spans="1:14" ht="15" customHeight="1">
      <c r="A50" s="16">
        <v>8</v>
      </c>
      <c r="B50" s="96" t="s">
        <v>22</v>
      </c>
      <c r="C50" s="17">
        <v>4.8780487804878048</v>
      </c>
      <c r="D50" s="73">
        <v>10.909090909090908</v>
      </c>
      <c r="E50" s="73">
        <v>3.0487804878048781</v>
      </c>
      <c r="F50" s="86">
        <v>15.75757575757576</v>
      </c>
      <c r="G50" s="5"/>
      <c r="H50" s="5"/>
      <c r="I50" s="5"/>
      <c r="J50" s="5"/>
      <c r="K50" s="13">
        <f t="shared" si="4"/>
        <v>8.0129342202512923</v>
      </c>
      <c r="L50" s="18">
        <f t="shared" si="2"/>
        <v>27</v>
      </c>
      <c r="N50" s="29">
        <f t="shared" si="3"/>
        <v>5.8150227689960197</v>
      </c>
    </row>
    <row r="51" spans="1:14" ht="15" customHeight="1">
      <c r="A51" s="16">
        <v>9</v>
      </c>
      <c r="B51" s="96" t="s">
        <v>23</v>
      </c>
      <c r="C51" s="17">
        <v>1.9867549668874174</v>
      </c>
      <c r="D51" s="73">
        <v>17.763157894736842</v>
      </c>
      <c r="E51" s="73">
        <v>4.666666666666667</v>
      </c>
      <c r="F51" s="86">
        <v>12.5</v>
      </c>
      <c r="G51" s="5"/>
      <c r="H51" s="5"/>
      <c r="I51" s="5"/>
      <c r="J51" s="5"/>
      <c r="K51" s="13">
        <f t="shared" si="4"/>
        <v>8.8374782154060654</v>
      </c>
      <c r="L51" s="18">
        <f t="shared" si="2"/>
        <v>26</v>
      </c>
      <c r="N51" s="29">
        <f t="shared" si="3"/>
        <v>4.146551643623793</v>
      </c>
    </row>
    <row r="52" spans="1:14" ht="15" customHeight="1">
      <c r="A52" s="16">
        <v>10</v>
      </c>
      <c r="B52" s="96" t="s">
        <v>24</v>
      </c>
      <c r="C52" s="17">
        <v>20.077220077220076</v>
      </c>
      <c r="D52" s="73">
        <v>21.455938697318008</v>
      </c>
      <c r="E52" s="73">
        <v>13.824884792626726</v>
      </c>
      <c r="F52" s="86">
        <v>33.716475095785441</v>
      </c>
      <c r="G52" s="5"/>
      <c r="H52" s="5"/>
      <c r="I52" s="5"/>
      <c r="J52" s="5"/>
      <c r="K52" s="13">
        <f t="shared" si="4"/>
        <v>21.274050150579622</v>
      </c>
      <c r="L52" s="18">
        <f t="shared" si="2"/>
        <v>2</v>
      </c>
      <c r="N52" s="29">
        <f t="shared" si="3"/>
        <v>-1.6010890003914504</v>
      </c>
    </row>
    <row r="53" spans="1:14" ht="15" customHeight="1">
      <c r="A53" s="16">
        <v>11</v>
      </c>
      <c r="B53" s="96" t="s">
        <v>54</v>
      </c>
      <c r="C53" s="17">
        <v>2.112676056338028</v>
      </c>
      <c r="D53" s="73">
        <v>20.27972027972028</v>
      </c>
      <c r="E53" s="73">
        <v>12.056737588652481</v>
      </c>
      <c r="F53" s="86">
        <v>11.347517730496454</v>
      </c>
      <c r="G53" s="5"/>
      <c r="H53" s="5"/>
      <c r="I53" s="5"/>
      <c r="J53" s="5"/>
      <c r="K53" s="13">
        <f t="shared" si="4"/>
        <v>11.484623906709611</v>
      </c>
      <c r="L53" s="18">
        <f t="shared" si="2"/>
        <v>24</v>
      </c>
      <c r="N53" s="29">
        <f t="shared" si="3"/>
        <v>0.53117981321028829</v>
      </c>
    </row>
    <row r="54" spans="1:14" ht="15" customHeight="1">
      <c r="A54" s="16">
        <v>12</v>
      </c>
      <c r="B54" s="96" t="s">
        <v>25</v>
      </c>
      <c r="C54" s="17">
        <v>11.739130434782609</v>
      </c>
      <c r="D54" s="73">
        <v>24.894514767932492</v>
      </c>
      <c r="E54" s="73">
        <v>15.086206896551724</v>
      </c>
      <c r="F54" s="86">
        <v>21.518987341772153</v>
      </c>
      <c r="G54" s="5"/>
      <c r="H54" s="5"/>
      <c r="I54" s="5"/>
      <c r="J54" s="5"/>
      <c r="K54" s="13">
        <f t="shared" si="4"/>
        <v>17.988070837998723</v>
      </c>
      <c r="L54" s="18">
        <f t="shared" si="2"/>
        <v>7</v>
      </c>
      <c r="N54" s="29">
        <f t="shared" si="3"/>
        <v>-6.4754159352702345E-2</v>
      </c>
    </row>
    <row r="55" spans="1:14" ht="15" customHeight="1">
      <c r="A55" s="16">
        <v>13</v>
      </c>
      <c r="B55" s="96" t="s">
        <v>0</v>
      </c>
      <c r="C55" s="17">
        <v>7.8014184397163122</v>
      </c>
      <c r="D55" s="73">
        <v>18.571428571428573</v>
      </c>
      <c r="E55" s="73">
        <v>5.7142857142857144</v>
      </c>
      <c r="F55" s="86">
        <v>18.439716312056738</v>
      </c>
      <c r="G55" s="5"/>
      <c r="H55" s="5"/>
      <c r="I55" s="5"/>
      <c r="J55" s="5"/>
      <c r="K55" s="13">
        <f t="shared" si="4"/>
        <v>11.995440729483285</v>
      </c>
      <c r="L55" s="18">
        <f t="shared" si="2"/>
        <v>22</v>
      </c>
      <c r="N55" s="29">
        <f t="shared" si="3"/>
        <v>0.99116641337385758</v>
      </c>
    </row>
    <row r="56" spans="1:14" ht="15" customHeight="1">
      <c r="A56" s="16">
        <v>14</v>
      </c>
      <c r="B56" s="96" t="s">
        <v>1</v>
      </c>
      <c r="C56" s="17">
        <v>3.125</v>
      </c>
      <c r="D56" s="73">
        <v>19.379844961240313</v>
      </c>
      <c r="E56" s="73">
        <v>13.28125</v>
      </c>
      <c r="F56" s="86">
        <v>27.906976744186046</v>
      </c>
      <c r="G56" s="5"/>
      <c r="H56" s="5"/>
      <c r="I56" s="20"/>
      <c r="J56" s="20"/>
      <c r="K56" s="13">
        <f t="shared" si="4"/>
        <v>15.191981589147288</v>
      </c>
      <c r="L56" s="18">
        <f t="shared" si="2"/>
        <v>14</v>
      </c>
      <c r="N56" s="29">
        <f t="shared" si="3"/>
        <v>-2.9230827280019369</v>
      </c>
    </row>
    <row r="57" spans="1:14" ht="15" customHeight="1">
      <c r="A57" s="16">
        <v>15</v>
      </c>
      <c r="B57" s="96" t="s">
        <v>2</v>
      </c>
      <c r="C57" s="17">
        <v>4</v>
      </c>
      <c r="D57" s="73">
        <v>15.503875968992247</v>
      </c>
      <c r="E57" s="73">
        <v>16.666666666666668</v>
      </c>
      <c r="F57" s="86">
        <v>24.031007751937985</v>
      </c>
      <c r="G57" s="5"/>
      <c r="H57" s="5"/>
      <c r="I57" s="5"/>
      <c r="J57" s="5"/>
      <c r="K57" s="13">
        <f t="shared" si="4"/>
        <v>14.682170542635658</v>
      </c>
      <c r="L57" s="18">
        <f t="shared" si="2"/>
        <v>15</v>
      </c>
      <c r="N57" s="29">
        <f t="shared" si="3"/>
        <v>-3.4378097578130902</v>
      </c>
    </row>
    <row r="58" spans="1:14" ht="15" customHeight="1">
      <c r="A58" s="16">
        <v>16</v>
      </c>
      <c r="B58" s="96" t="s">
        <v>3</v>
      </c>
      <c r="C58" s="17">
        <v>17.449664429530202</v>
      </c>
      <c r="D58" s="73">
        <v>12.582781456953644</v>
      </c>
      <c r="E58" s="73">
        <v>15.894039735099339</v>
      </c>
      <c r="F58" s="86">
        <v>31.125827814569533</v>
      </c>
      <c r="G58" s="5"/>
      <c r="H58" s="5"/>
      <c r="I58" s="5"/>
      <c r="J58" s="5"/>
      <c r="K58" s="13">
        <f t="shared" si="4"/>
        <v>18.501488955064669</v>
      </c>
      <c r="L58" s="18">
        <f t="shared" si="2"/>
        <v>6</v>
      </c>
      <c r="N58" s="29">
        <f t="shared" si="3"/>
        <v>-3.2202212998804676</v>
      </c>
    </row>
    <row r="59" spans="1:14" ht="15" customHeight="1">
      <c r="A59" s="16">
        <v>17</v>
      </c>
      <c r="B59" s="96" t="s">
        <v>4</v>
      </c>
      <c r="C59" s="17">
        <v>5.882352941176471</v>
      </c>
      <c r="D59" s="73">
        <v>24.113475177304963</v>
      </c>
      <c r="E59" s="73">
        <v>11.029411764705882</v>
      </c>
      <c r="F59" s="86">
        <v>10.56338028169014</v>
      </c>
      <c r="G59" s="5"/>
      <c r="H59" s="5"/>
      <c r="I59" s="5"/>
      <c r="J59" s="5"/>
      <c r="K59" s="13">
        <f t="shared" si="4"/>
        <v>12.920456615370149</v>
      </c>
      <c r="L59" s="18">
        <f t="shared" si="2"/>
        <v>18</v>
      </c>
      <c r="N59" s="29">
        <f t="shared" si="3"/>
        <v>0.36373601425087188</v>
      </c>
    </row>
    <row r="60" spans="1:14" ht="15" customHeight="1">
      <c r="A60" s="16">
        <v>18</v>
      </c>
      <c r="B60" s="96" t="s">
        <v>5</v>
      </c>
      <c r="C60" s="17">
        <v>5.882352941176471</v>
      </c>
      <c r="D60" s="73">
        <v>26.143790849673206</v>
      </c>
      <c r="E60" s="73">
        <v>7.8431372549019605</v>
      </c>
      <c r="F60" s="86">
        <v>17.647058823529413</v>
      </c>
      <c r="G60" s="5"/>
      <c r="H60" s="5"/>
      <c r="I60" s="5"/>
      <c r="J60" s="5"/>
      <c r="K60" s="13">
        <f t="shared" si="4"/>
        <v>13.888888888888889</v>
      </c>
      <c r="L60" s="18">
        <f t="shared" si="2"/>
        <v>17</v>
      </c>
      <c r="N60" s="29">
        <f t="shared" si="3"/>
        <v>0.73954897159317134</v>
      </c>
    </row>
    <row r="61" spans="1:14" ht="15" customHeight="1">
      <c r="A61" s="16">
        <v>19</v>
      </c>
      <c r="B61" s="96" t="s">
        <v>6</v>
      </c>
      <c r="C61" s="17">
        <v>23.417721518987342</v>
      </c>
      <c r="D61" s="73">
        <v>20.88607594936709</v>
      </c>
      <c r="E61" s="73">
        <v>11.464968152866241</v>
      </c>
      <c r="F61" s="86">
        <v>37.341772151898731</v>
      </c>
      <c r="G61" s="5"/>
      <c r="H61" s="5"/>
      <c r="I61" s="5"/>
      <c r="J61" s="5"/>
      <c r="K61" s="13">
        <f t="shared" si="4"/>
        <v>21.983794243328227</v>
      </c>
      <c r="L61" s="18">
        <f t="shared" si="2"/>
        <v>1</v>
      </c>
      <c r="N61" s="29">
        <f t="shared" si="3"/>
        <v>-0.65115853805947665</v>
      </c>
    </row>
    <row r="62" spans="1:14" ht="15" customHeight="1">
      <c r="A62" s="16">
        <v>20</v>
      </c>
      <c r="B62" s="96" t="s">
        <v>7</v>
      </c>
      <c r="C62" s="17">
        <v>15.942028985507244</v>
      </c>
      <c r="D62" s="73">
        <v>13.043478260869565</v>
      </c>
      <c r="E62" s="73">
        <v>8.8235294117647065</v>
      </c>
      <c r="F62" s="86">
        <v>30.215827338129497</v>
      </c>
      <c r="G62" s="5"/>
      <c r="H62" s="5"/>
      <c r="I62" s="5"/>
      <c r="J62" s="5"/>
      <c r="K62" s="13">
        <f t="shared" si="4"/>
        <v>15.936601102749513</v>
      </c>
      <c r="L62" s="18">
        <f t="shared" si="2"/>
        <v>11</v>
      </c>
      <c r="N62" s="29">
        <f t="shared" si="3"/>
        <v>-1.1404076055250876</v>
      </c>
    </row>
    <row r="63" spans="1:14" ht="15" customHeight="1">
      <c r="A63" s="16">
        <v>21</v>
      </c>
      <c r="B63" s="96" t="s">
        <v>8</v>
      </c>
      <c r="C63" s="17">
        <v>4</v>
      </c>
      <c r="D63" s="73">
        <v>20.873786407766989</v>
      </c>
      <c r="E63" s="73">
        <v>15.736040609137056</v>
      </c>
      <c r="F63" s="86">
        <v>16.50485436893204</v>
      </c>
      <c r="G63" s="5"/>
      <c r="H63" s="5"/>
      <c r="I63" s="5"/>
      <c r="J63" s="5"/>
      <c r="K63" s="13">
        <f t="shared" si="4"/>
        <v>14.24022965846927</v>
      </c>
      <c r="L63" s="18">
        <f t="shared" si="2"/>
        <v>16</v>
      </c>
      <c r="N63" s="29">
        <f t="shared" si="3"/>
        <v>-2.1593425215487247</v>
      </c>
    </row>
    <row r="64" spans="1:14" ht="15" customHeight="1">
      <c r="A64" s="16">
        <v>22</v>
      </c>
      <c r="B64" s="96" t="s">
        <v>9</v>
      </c>
      <c r="C64" s="17">
        <v>3.4965034965034967</v>
      </c>
      <c r="D64" s="73">
        <v>16.551724137931036</v>
      </c>
      <c r="E64" s="73">
        <v>6.2937062937062933</v>
      </c>
      <c r="F64" s="86">
        <v>10.56338028169014</v>
      </c>
      <c r="G64" s="5"/>
      <c r="H64" s="5"/>
      <c r="I64" s="5"/>
      <c r="J64" s="5"/>
      <c r="K64" s="13">
        <f t="shared" si="4"/>
        <v>9.0128448530585477</v>
      </c>
      <c r="L64" s="18">
        <f t="shared" si="2"/>
        <v>25</v>
      </c>
      <c r="N64" s="29">
        <f t="shared" si="3"/>
        <v>2.0488739446039244</v>
      </c>
    </row>
    <row r="65" spans="1:14" ht="15" customHeight="1">
      <c r="A65" s="16">
        <v>23</v>
      </c>
      <c r="B65" s="96" t="s">
        <v>10</v>
      </c>
      <c r="C65" s="17">
        <v>1.4184397163120568</v>
      </c>
      <c r="D65" s="73">
        <v>27.083333333333332</v>
      </c>
      <c r="E65" s="73">
        <v>8.695652173913043</v>
      </c>
      <c r="F65" s="86">
        <v>12.76595744680851</v>
      </c>
      <c r="G65" s="5"/>
      <c r="H65" s="5"/>
      <c r="I65" s="5"/>
      <c r="J65" s="5"/>
      <c r="K65" s="13">
        <f t="shared" si="4"/>
        <v>12.287330403946962</v>
      </c>
      <c r="L65" s="18">
        <f t="shared" si="2"/>
        <v>21</v>
      </c>
      <c r="N65" s="29">
        <f t="shared" si="3"/>
        <v>-4.3166864391490716</v>
      </c>
    </row>
    <row r="66" spans="1:14" ht="15" customHeight="1">
      <c r="A66" s="16">
        <v>24</v>
      </c>
      <c r="B66" s="96" t="s">
        <v>11</v>
      </c>
      <c r="C66" s="17">
        <v>7.1895424836601318</v>
      </c>
      <c r="D66" s="73">
        <v>26.114649681528661</v>
      </c>
      <c r="E66" s="73">
        <v>11.764705882352942</v>
      </c>
      <c r="F66" s="86">
        <v>18.471337579617835</v>
      </c>
      <c r="G66" s="5"/>
      <c r="H66" s="5"/>
      <c r="I66" s="5"/>
      <c r="J66" s="5"/>
      <c r="K66" s="13">
        <f t="shared" si="4"/>
        <v>15.549727321926648</v>
      </c>
      <c r="L66" s="18">
        <f t="shared" si="2"/>
        <v>13</v>
      </c>
      <c r="N66" s="29">
        <f t="shared" si="3"/>
        <v>1.5958619934401259</v>
      </c>
    </row>
    <row r="67" spans="1:14" ht="15" customHeight="1">
      <c r="A67" s="16">
        <v>25</v>
      </c>
      <c r="B67" s="96" t="s">
        <v>12</v>
      </c>
      <c r="C67" s="17">
        <v>4.918032786885246</v>
      </c>
      <c r="D67" s="73">
        <v>6.25</v>
      </c>
      <c r="E67" s="73">
        <v>21.6</v>
      </c>
      <c r="F67" s="86">
        <v>17.96875</v>
      </c>
      <c r="G67" s="5"/>
      <c r="H67" s="5"/>
      <c r="I67" s="5"/>
      <c r="J67" s="5"/>
      <c r="K67" s="13">
        <f t="shared" si="4"/>
        <v>12.865758196721313</v>
      </c>
      <c r="L67" s="18">
        <f t="shared" si="2"/>
        <v>19</v>
      </c>
      <c r="N67" s="29">
        <f t="shared" si="3"/>
        <v>0.65232608954362448</v>
      </c>
    </row>
    <row r="68" spans="1:14" ht="15" customHeight="1">
      <c r="A68" s="16">
        <v>26</v>
      </c>
      <c r="B68" s="96" t="s">
        <v>13</v>
      </c>
      <c r="C68" s="17">
        <v>6.395348837209303</v>
      </c>
      <c r="D68" s="73">
        <v>24.277456647398843</v>
      </c>
      <c r="E68" s="73">
        <v>12.941176470588237</v>
      </c>
      <c r="F68" s="86">
        <v>28.323699421965319</v>
      </c>
      <c r="G68" s="5"/>
      <c r="H68" s="5"/>
      <c r="I68" s="5"/>
      <c r="J68" s="5"/>
      <c r="K68" s="13">
        <f t="shared" si="4"/>
        <v>17.215294196721572</v>
      </c>
      <c r="L68" s="18">
        <f t="shared" si="2"/>
        <v>9</v>
      </c>
      <c r="N68" s="29">
        <f t="shared" si="3"/>
        <v>1.2797416207975942</v>
      </c>
    </row>
    <row r="69" spans="1:14" ht="15" customHeight="1">
      <c r="A69" s="16">
        <v>27</v>
      </c>
      <c r="B69" s="96" t="s">
        <v>14</v>
      </c>
      <c r="C69" s="17">
        <v>16.042780748663102</v>
      </c>
      <c r="D69" s="73">
        <v>16.042780748663102</v>
      </c>
      <c r="E69" s="73">
        <v>8.6021505376344081</v>
      </c>
      <c r="F69" s="86">
        <v>42.780748663101605</v>
      </c>
      <c r="G69" s="5"/>
      <c r="H69" s="5"/>
      <c r="I69" s="5"/>
      <c r="J69" s="5"/>
      <c r="K69" s="13">
        <f t="shared" si="4"/>
        <v>19.158185268242196</v>
      </c>
      <c r="L69" s="18">
        <f t="shared" si="2"/>
        <v>5</v>
      </c>
      <c r="N69" s="29">
        <f t="shared" si="3"/>
        <v>3.6140919594805752</v>
      </c>
    </row>
    <row r="70" spans="1:14" ht="15" customHeight="1" thickBot="1">
      <c r="A70" s="21">
        <v>28</v>
      </c>
      <c r="B70" s="97" t="s">
        <v>15</v>
      </c>
      <c r="C70" s="22">
        <v>12.5</v>
      </c>
      <c r="D70" s="87">
        <v>14.522821576763487</v>
      </c>
      <c r="E70" s="87">
        <v>18.333333333333332</v>
      </c>
      <c r="F70" s="88">
        <v>27.800829875518673</v>
      </c>
      <c r="G70" s="5"/>
      <c r="H70" s="5"/>
      <c r="I70" s="5"/>
      <c r="J70" s="5"/>
      <c r="K70" s="174">
        <f t="shared" si="4"/>
        <v>17.815871369294609</v>
      </c>
      <c r="L70" s="23">
        <f t="shared" si="2"/>
        <v>8</v>
      </c>
      <c r="N70" s="30">
        <f t="shared" si="3"/>
        <v>0.33002509885475106</v>
      </c>
    </row>
    <row r="71" spans="1:14" ht="15" customHeight="1">
      <c r="A71" s="5"/>
      <c r="B71" s="5"/>
      <c r="C71" s="107"/>
      <c r="D71" s="107"/>
      <c r="E71" s="107"/>
      <c r="F71" s="107"/>
      <c r="G71" s="5"/>
      <c r="H71" s="5"/>
      <c r="I71" s="5"/>
      <c r="J71" s="5"/>
      <c r="K71" s="5"/>
      <c r="L71" s="5"/>
      <c r="N71" s="111"/>
    </row>
    <row r="72" spans="1:14" ht="15.75" thickBot="1">
      <c r="A72" s="5"/>
      <c r="B72" s="5" t="s">
        <v>67</v>
      </c>
      <c r="C72" s="107"/>
      <c r="D72" s="107"/>
      <c r="E72" s="107"/>
      <c r="F72" s="107"/>
      <c r="G72" s="5"/>
      <c r="H72" s="5"/>
      <c r="I72" s="5"/>
      <c r="J72" s="5"/>
      <c r="K72" s="5"/>
      <c r="L72" s="5"/>
      <c r="N72" s="111"/>
    </row>
    <row r="73" spans="1:14" ht="15.75" thickBot="1">
      <c r="A73" s="5"/>
      <c r="B73" s="24" t="s">
        <v>28</v>
      </c>
      <c r="C73" s="73">
        <f>AVERAGE(C43:C70)</f>
        <v>8.9993170217774345</v>
      </c>
      <c r="D73" s="73">
        <f>AVERAGE(D43:D70)</f>
        <v>18.076596918659686</v>
      </c>
      <c r="E73" s="73">
        <f>AVERAGE(E43:E70)</f>
        <v>11.554479969765065</v>
      </c>
      <c r="F73" s="73">
        <f>AVERAGE(F43:F70)</f>
        <v>22.78512965701842</v>
      </c>
      <c r="G73" s="5"/>
      <c r="H73" s="5"/>
      <c r="I73" s="5"/>
      <c r="J73" s="5"/>
      <c r="K73" s="2">
        <f>AVERAGE(K43:K70)</f>
        <v>14.792348407442484</v>
      </c>
      <c r="L73" s="5"/>
      <c r="N73" s="32">
        <f>K113-K73</f>
        <v>-1.157226111045162E-2</v>
      </c>
    </row>
    <row r="74" spans="1:14">
      <c r="A74" s="5"/>
      <c r="B74" s="24" t="s">
        <v>32</v>
      </c>
      <c r="C74" s="73">
        <f>STDEV(C43:C70)</f>
        <v>6.4903198892277008</v>
      </c>
      <c r="D74" s="73">
        <f>STDEV(D43:D70)</f>
        <v>5.5051248711318017</v>
      </c>
      <c r="E74" s="73">
        <f>STDEV(E43:E70)</f>
        <v>4.6864453925977561</v>
      </c>
      <c r="F74" s="73">
        <f>STDEV(F43:F70)</f>
        <v>8.8572326001982287</v>
      </c>
      <c r="G74" s="5"/>
      <c r="H74" s="5"/>
      <c r="I74" s="5"/>
      <c r="J74" s="5"/>
      <c r="K74" s="2">
        <f>STDEV(K43:K70)</f>
        <v>3.9384334403341885</v>
      </c>
      <c r="L74" s="5"/>
    </row>
    <row r="75" spans="1:14">
      <c r="A75" s="5"/>
      <c r="B75" s="24" t="s">
        <v>29</v>
      </c>
      <c r="C75" s="74">
        <f>COUNT(C43:C70)</f>
        <v>28</v>
      </c>
      <c r="D75" s="74">
        <f>COUNT(D43:D70)</f>
        <v>28</v>
      </c>
      <c r="E75" s="74">
        <f>COUNT(E43:E70)</f>
        <v>28</v>
      </c>
      <c r="F75" s="74">
        <f>COUNT(F43:F70)</f>
        <v>28</v>
      </c>
      <c r="G75" s="5"/>
      <c r="H75" s="5"/>
      <c r="I75" s="5"/>
      <c r="J75" s="5"/>
      <c r="K75" s="25">
        <f>COUNT(K43:K70)</f>
        <v>28</v>
      </c>
      <c r="L75" s="5"/>
    </row>
    <row r="76" spans="1:14">
      <c r="A76" s="5"/>
      <c r="B76" s="24" t="s">
        <v>30</v>
      </c>
      <c r="C76" s="75">
        <f>MIN(C43:C70)</f>
        <v>0.64516129032258063</v>
      </c>
      <c r="D76" s="75">
        <f>MIN(D43:D70)</f>
        <v>6.2111801242236027</v>
      </c>
      <c r="E76" s="75">
        <f>MIN(E43:E70)</f>
        <v>3.0487804878048781</v>
      </c>
      <c r="F76" s="75">
        <f>MIN(F43:F70)</f>
        <v>10.56338028169014</v>
      </c>
      <c r="G76" s="12"/>
      <c r="H76" s="12"/>
      <c r="I76" s="12"/>
      <c r="J76" s="12"/>
      <c r="K76" s="26">
        <f>MIN(K43:K70)</f>
        <v>7.2279193457314079</v>
      </c>
      <c r="L76" s="5"/>
    </row>
    <row r="77" spans="1:14">
      <c r="A77" s="5"/>
      <c r="B77" s="24" t="s">
        <v>31</v>
      </c>
      <c r="C77" s="75">
        <f>MAX(C43:C70)</f>
        <v>23.417721518987342</v>
      </c>
      <c r="D77" s="75">
        <f>MAX(D43:D70)</f>
        <v>27.083333333333332</v>
      </c>
      <c r="E77" s="75">
        <f>MAX(E43:E70)</f>
        <v>21.6</v>
      </c>
      <c r="F77" s="75">
        <f>MAX(F43:F70)</f>
        <v>42.780748663101605</v>
      </c>
      <c r="G77" s="12"/>
      <c r="H77" s="12"/>
      <c r="I77" s="12"/>
      <c r="J77" s="12"/>
      <c r="K77" s="26">
        <f>MAX(K43:K70)</f>
        <v>21.983794243328227</v>
      </c>
      <c r="L77" s="5"/>
    </row>
    <row r="78" spans="1:14">
      <c r="A78" s="5"/>
      <c r="G78" s="5"/>
      <c r="H78" s="5"/>
      <c r="I78" s="5"/>
      <c r="J78" s="5"/>
      <c r="K78" s="5"/>
      <c r="L78" s="5"/>
    </row>
    <row r="79" spans="1:14">
      <c r="A79" s="5"/>
      <c r="G79" s="5"/>
      <c r="H79" s="5"/>
      <c r="I79" s="5"/>
      <c r="J79" s="5"/>
      <c r="K79" s="5"/>
      <c r="L79" s="5"/>
    </row>
    <row r="80" spans="1:14" ht="15.75" thickBot="1">
      <c r="A80" s="5"/>
      <c r="B80" s="5"/>
      <c r="G80" s="5"/>
      <c r="H80" s="5"/>
      <c r="I80" s="5"/>
      <c r="J80" s="5"/>
      <c r="K80" s="5"/>
      <c r="L80" s="5"/>
    </row>
    <row r="81" spans="1:12" s="5" customFormat="1" ht="75" customHeight="1" thickBot="1">
      <c r="A81" s="186" t="s">
        <v>53</v>
      </c>
      <c r="B81" s="187"/>
      <c r="C81" s="105" t="s">
        <v>50</v>
      </c>
      <c r="D81" s="105" t="s">
        <v>51</v>
      </c>
      <c r="E81" s="105" t="s">
        <v>48</v>
      </c>
      <c r="F81" s="4" t="s">
        <v>49</v>
      </c>
      <c r="G81" s="188" t="s">
        <v>56</v>
      </c>
      <c r="H81" s="188"/>
      <c r="I81" s="189"/>
      <c r="J81" s="189"/>
      <c r="K81" s="184" t="s">
        <v>94</v>
      </c>
      <c r="L81" s="185"/>
    </row>
    <row r="82" spans="1:12" s="10" customFormat="1" ht="24.95" customHeight="1" thickBot="1">
      <c r="A82" s="82" t="s">
        <v>47</v>
      </c>
      <c r="B82" s="35" t="s">
        <v>26</v>
      </c>
      <c r="C82" s="35" t="s">
        <v>76</v>
      </c>
      <c r="D82" s="35" t="s">
        <v>76</v>
      </c>
      <c r="E82" s="35" t="s">
        <v>76</v>
      </c>
      <c r="F82" s="36" t="s">
        <v>76</v>
      </c>
      <c r="G82" s="106" t="s">
        <v>58</v>
      </c>
      <c r="H82" s="106" t="s">
        <v>59</v>
      </c>
      <c r="I82" s="106" t="s">
        <v>60</v>
      </c>
      <c r="J82" s="106" t="s">
        <v>61</v>
      </c>
      <c r="K82" s="170" t="s">
        <v>62</v>
      </c>
      <c r="L82" s="9" t="s">
        <v>57</v>
      </c>
    </row>
    <row r="83" spans="1:12">
      <c r="A83" s="83">
        <v>1</v>
      </c>
      <c r="B83" s="95" t="s">
        <v>27</v>
      </c>
      <c r="C83" s="98">
        <v>16.494845360824741</v>
      </c>
      <c r="D83" s="84">
        <v>21.53846153846154</v>
      </c>
      <c r="E83" s="84">
        <v>17.460317460317459</v>
      </c>
      <c r="F83" s="85">
        <v>19.587628865979383</v>
      </c>
      <c r="G83" s="12">
        <v>25</v>
      </c>
      <c r="H83" s="12">
        <v>25</v>
      </c>
      <c r="I83" s="12">
        <v>30</v>
      </c>
      <c r="J83" s="12">
        <v>20</v>
      </c>
      <c r="K83" s="13">
        <f>((C83*G$83)+(D83*H$83)+(E83*I$83)+(F83*J$83))/SUM(G$83,H$83,I$83,J$83)</f>
        <v>18.663947736112682</v>
      </c>
      <c r="L83" s="14">
        <f t="shared" ref="L83:L110" si="5">RANK(K83,K$83:K$110)</f>
        <v>4</v>
      </c>
    </row>
    <row r="84" spans="1:12">
      <c r="A84" s="16">
        <v>2</v>
      </c>
      <c r="B84" s="96" t="s">
        <v>17</v>
      </c>
      <c r="C84" s="17">
        <v>1.5151515151515151</v>
      </c>
      <c r="D84" s="73">
        <v>13.084112149532709</v>
      </c>
      <c r="E84" s="73">
        <v>14.705882352941178</v>
      </c>
      <c r="F84" s="86">
        <v>11.320754716981131</v>
      </c>
      <c r="G84" s="12"/>
      <c r="H84" s="12"/>
      <c r="I84" s="12"/>
      <c r="J84" s="12"/>
      <c r="K84" s="13">
        <f t="shared" ref="K84:K110" si="6">((C84*G$83)+(D84*H$83)+(E84*I$83)+(F84*J$83))/SUM(G$83,H$83,I$83,J$83)</f>
        <v>10.325731565449635</v>
      </c>
      <c r="L84" s="18">
        <f t="shared" si="5"/>
        <v>27</v>
      </c>
    </row>
    <row r="85" spans="1:12">
      <c r="A85" s="16">
        <v>3</v>
      </c>
      <c r="B85" s="96" t="s">
        <v>18</v>
      </c>
      <c r="C85" s="17">
        <v>2.2222222222222223</v>
      </c>
      <c r="D85" s="73">
        <v>21.212121212121211</v>
      </c>
      <c r="E85" s="73">
        <v>14.601769911504425</v>
      </c>
      <c r="F85" s="86">
        <v>8.2251082251082259</v>
      </c>
      <c r="G85" s="5"/>
      <c r="H85" s="5"/>
      <c r="I85" s="19" t="s">
        <v>63</v>
      </c>
      <c r="J85" s="19">
        <v>100</v>
      </c>
      <c r="K85" s="13">
        <f t="shared" si="6"/>
        <v>11.884138477058832</v>
      </c>
      <c r="L85" s="18">
        <f t="shared" si="5"/>
        <v>24</v>
      </c>
    </row>
    <row r="86" spans="1:12">
      <c r="A86" s="16">
        <v>4</v>
      </c>
      <c r="B86" s="96" t="s">
        <v>19</v>
      </c>
      <c r="C86" s="17">
        <v>14.423076923076925</v>
      </c>
      <c r="D86" s="73">
        <v>18.095238095238095</v>
      </c>
      <c r="E86" s="73">
        <v>15.311004784688995</v>
      </c>
      <c r="F86" s="86">
        <v>25.714285714285719</v>
      </c>
      <c r="G86" s="5"/>
      <c r="H86" s="5"/>
      <c r="I86" s="5"/>
      <c r="J86" s="5"/>
      <c r="K86" s="13">
        <f t="shared" si="6"/>
        <v>17.865737332842595</v>
      </c>
      <c r="L86" s="18">
        <f t="shared" si="5"/>
        <v>8</v>
      </c>
    </row>
    <row r="87" spans="1:12">
      <c r="A87" s="16">
        <v>5</v>
      </c>
      <c r="B87" s="96" t="s">
        <v>16</v>
      </c>
      <c r="C87" s="17">
        <v>12.878787878787879</v>
      </c>
      <c r="D87" s="73">
        <v>14.393939393939394</v>
      </c>
      <c r="E87" s="73">
        <v>12.564102564102564</v>
      </c>
      <c r="F87" s="86">
        <v>18.829516539440203</v>
      </c>
      <c r="G87" s="5"/>
      <c r="H87" s="5"/>
      <c r="I87" s="5"/>
      <c r="J87" s="5"/>
      <c r="K87" s="13">
        <f t="shared" si="6"/>
        <v>14.353315895300627</v>
      </c>
      <c r="L87" s="18">
        <f t="shared" si="5"/>
        <v>14</v>
      </c>
    </row>
    <row r="88" spans="1:12">
      <c r="A88" s="16">
        <v>6</v>
      </c>
      <c r="B88" s="96" t="s">
        <v>20</v>
      </c>
      <c r="C88" s="17">
        <v>7.9069767441860463</v>
      </c>
      <c r="D88" s="73">
        <v>20.888888888888889</v>
      </c>
      <c r="E88" s="73">
        <v>12.55813953488372</v>
      </c>
      <c r="F88" s="86">
        <v>9.3333333333333339</v>
      </c>
      <c r="G88" s="5"/>
      <c r="H88" s="5"/>
      <c r="K88" s="13">
        <f t="shared" si="6"/>
        <v>12.833074935400518</v>
      </c>
      <c r="L88" s="18">
        <f t="shared" si="5"/>
        <v>20</v>
      </c>
    </row>
    <row r="89" spans="1:12">
      <c r="A89" s="16">
        <v>7</v>
      </c>
      <c r="B89" s="96" t="s">
        <v>21</v>
      </c>
      <c r="C89" s="17">
        <v>10.416666666666666</v>
      </c>
      <c r="D89" s="73">
        <v>18.791946308724832</v>
      </c>
      <c r="E89" s="73">
        <v>13.698630136986301</v>
      </c>
      <c r="F89" s="86">
        <v>15.436241610738255</v>
      </c>
      <c r="G89" s="5"/>
      <c r="H89" s="5"/>
      <c r="I89" s="5"/>
      <c r="J89" s="5"/>
      <c r="K89" s="13">
        <f t="shared" si="6"/>
        <v>14.498990607091415</v>
      </c>
      <c r="L89" s="18">
        <f t="shared" si="5"/>
        <v>13</v>
      </c>
    </row>
    <row r="90" spans="1:12">
      <c r="A90" s="16">
        <v>8</v>
      </c>
      <c r="B90" s="96" t="s">
        <v>22</v>
      </c>
      <c r="C90" s="17">
        <v>5.9459459459459456</v>
      </c>
      <c r="D90" s="73">
        <v>20.43010752688172</v>
      </c>
      <c r="E90" s="73">
        <v>18.378378378378379</v>
      </c>
      <c r="F90" s="86">
        <v>8.6021505376344081</v>
      </c>
      <c r="G90" s="5"/>
      <c r="H90" s="5"/>
      <c r="I90" s="5"/>
      <c r="J90" s="5"/>
      <c r="K90" s="13">
        <f t="shared" si="6"/>
        <v>13.827956989247312</v>
      </c>
      <c r="L90" s="18">
        <f t="shared" si="5"/>
        <v>15</v>
      </c>
    </row>
    <row r="91" spans="1:12">
      <c r="A91" s="16">
        <v>9</v>
      </c>
      <c r="B91" s="96" t="s">
        <v>23</v>
      </c>
      <c r="C91" s="17">
        <v>2.7777777777777777</v>
      </c>
      <c r="D91" s="73">
        <v>21.428571428571427</v>
      </c>
      <c r="E91" s="73">
        <v>17.613636363636363</v>
      </c>
      <c r="F91" s="86">
        <v>8.2417582417582409</v>
      </c>
      <c r="G91" s="5"/>
      <c r="H91" s="5"/>
      <c r="I91" s="5"/>
      <c r="J91" s="5"/>
      <c r="K91" s="13">
        <f t="shared" si="6"/>
        <v>12.984029859029858</v>
      </c>
      <c r="L91" s="18">
        <f t="shared" si="5"/>
        <v>19</v>
      </c>
    </row>
    <row r="92" spans="1:12">
      <c r="A92" s="16">
        <v>10</v>
      </c>
      <c r="B92" s="96" t="s">
        <v>24</v>
      </c>
      <c r="C92" s="17">
        <v>21.68284789644013</v>
      </c>
      <c r="D92" s="73">
        <v>24.437299035369776</v>
      </c>
      <c r="E92" s="73">
        <v>10.583941605839415</v>
      </c>
      <c r="F92" s="86">
        <v>24.838709677419356</v>
      </c>
      <c r="G92" s="5"/>
      <c r="H92" s="5"/>
      <c r="I92" s="5"/>
      <c r="J92" s="5"/>
      <c r="K92" s="13">
        <f t="shared" si="6"/>
        <v>19.672961150188172</v>
      </c>
      <c r="L92" s="18">
        <f t="shared" si="5"/>
        <v>3</v>
      </c>
    </row>
    <row r="93" spans="1:12">
      <c r="A93" s="16">
        <v>11</v>
      </c>
      <c r="B93" s="96" t="s">
        <v>54</v>
      </c>
      <c r="C93" s="17">
        <v>2.2857142857142856</v>
      </c>
      <c r="D93" s="73">
        <v>27.717391304347828</v>
      </c>
      <c r="E93" s="73">
        <v>12.5</v>
      </c>
      <c r="F93" s="86">
        <v>3.8251366120218582</v>
      </c>
      <c r="G93" s="5"/>
      <c r="H93" s="5"/>
      <c r="I93" s="5"/>
      <c r="J93" s="5"/>
      <c r="K93" s="13">
        <f t="shared" si="6"/>
        <v>12.0158037199199</v>
      </c>
      <c r="L93" s="18">
        <f t="shared" si="5"/>
        <v>23</v>
      </c>
    </row>
    <row r="94" spans="1:12">
      <c r="A94" s="16">
        <v>12</v>
      </c>
      <c r="B94" s="96" t="s">
        <v>25</v>
      </c>
      <c r="C94" s="17">
        <v>11.400651465798045</v>
      </c>
      <c r="D94" s="73">
        <v>26.114649681528661</v>
      </c>
      <c r="E94" s="73">
        <v>22.112211221122113</v>
      </c>
      <c r="F94" s="86">
        <v>9.5541401273885356</v>
      </c>
      <c r="G94" s="5"/>
      <c r="H94" s="5"/>
      <c r="I94" s="5"/>
      <c r="J94" s="5"/>
      <c r="K94" s="13">
        <f t="shared" si="6"/>
        <v>17.923316678646021</v>
      </c>
      <c r="L94" s="18">
        <f t="shared" si="5"/>
        <v>7</v>
      </c>
    </row>
    <row r="95" spans="1:12">
      <c r="A95" s="16">
        <v>13</v>
      </c>
      <c r="B95" s="96" t="s">
        <v>0</v>
      </c>
      <c r="C95" s="17">
        <v>5.625</v>
      </c>
      <c r="D95" s="73">
        <v>28.571428571428569</v>
      </c>
      <c r="E95" s="73">
        <v>10.625</v>
      </c>
      <c r="F95" s="86">
        <v>6.25</v>
      </c>
      <c r="G95" s="5"/>
      <c r="H95" s="5"/>
      <c r="I95" s="5"/>
      <c r="J95" s="5"/>
      <c r="K95" s="13">
        <f t="shared" si="6"/>
        <v>12.986607142857142</v>
      </c>
      <c r="L95" s="18">
        <f t="shared" si="5"/>
        <v>18</v>
      </c>
    </row>
    <row r="96" spans="1:12">
      <c r="A96" s="16">
        <v>14</v>
      </c>
      <c r="B96" s="96" t="s">
        <v>1</v>
      </c>
      <c r="C96" s="17">
        <v>6.3636363636363633</v>
      </c>
      <c r="D96" s="73">
        <v>17.699115044247787</v>
      </c>
      <c r="E96" s="73">
        <v>12.844036697247708</v>
      </c>
      <c r="F96" s="86">
        <v>12</v>
      </c>
      <c r="G96" s="5"/>
      <c r="H96" s="5"/>
      <c r="I96" s="20"/>
      <c r="J96" s="20"/>
      <c r="K96" s="13">
        <f t="shared" si="6"/>
        <v>12.268898861145351</v>
      </c>
      <c r="L96" s="18">
        <f t="shared" si="5"/>
        <v>21</v>
      </c>
    </row>
    <row r="97" spans="1:12">
      <c r="A97" s="16">
        <v>15</v>
      </c>
      <c r="B97" s="96" t="s">
        <v>2</v>
      </c>
      <c r="C97" s="17">
        <v>1.4851485148514851</v>
      </c>
      <c r="D97" s="73">
        <v>19.512195121951219</v>
      </c>
      <c r="E97" s="73">
        <v>14.427860696517413</v>
      </c>
      <c r="F97" s="86">
        <v>8.3333333333333339</v>
      </c>
      <c r="G97" s="5"/>
      <c r="H97" s="5"/>
      <c r="I97" s="5"/>
      <c r="J97" s="5"/>
      <c r="K97" s="13">
        <f t="shared" si="6"/>
        <v>11.244360784822568</v>
      </c>
      <c r="L97" s="18">
        <f t="shared" si="5"/>
        <v>25</v>
      </c>
    </row>
    <row r="98" spans="1:12">
      <c r="A98" s="16">
        <v>16</v>
      </c>
      <c r="B98" s="96" t="s">
        <v>3</v>
      </c>
      <c r="C98" s="17">
        <v>13.017751479289942</v>
      </c>
      <c r="D98" s="73">
        <v>9.8837209302325579</v>
      </c>
      <c r="E98" s="73">
        <v>13.529411764705882</v>
      </c>
      <c r="F98" s="86">
        <v>27.485380116959064</v>
      </c>
      <c r="G98" s="5"/>
      <c r="H98" s="5"/>
      <c r="I98" s="5"/>
      <c r="J98" s="5"/>
      <c r="K98" s="13">
        <f t="shared" si="6"/>
        <v>15.281267655184202</v>
      </c>
      <c r="L98" s="18">
        <f t="shared" si="5"/>
        <v>10</v>
      </c>
    </row>
    <row r="99" spans="1:12">
      <c r="A99" s="16">
        <v>17</v>
      </c>
      <c r="B99" s="96" t="s">
        <v>4</v>
      </c>
      <c r="C99" s="17">
        <v>4.2780748663101607</v>
      </c>
      <c r="D99" s="73">
        <v>25</v>
      </c>
      <c r="E99" s="73">
        <v>14.673913043478262</v>
      </c>
      <c r="F99" s="86">
        <v>7.8125</v>
      </c>
      <c r="G99" s="5"/>
      <c r="H99" s="5"/>
      <c r="I99" s="5"/>
      <c r="J99" s="5"/>
      <c r="K99" s="13">
        <f t="shared" si="6"/>
        <v>13.284192629621021</v>
      </c>
      <c r="L99" s="18">
        <f t="shared" si="5"/>
        <v>17</v>
      </c>
    </row>
    <row r="100" spans="1:12">
      <c r="A100" s="16">
        <v>18</v>
      </c>
      <c r="B100" s="96" t="s">
        <v>5</v>
      </c>
      <c r="C100" s="17">
        <v>8.2872928176795586</v>
      </c>
      <c r="D100" s="73">
        <v>21.978021978021978</v>
      </c>
      <c r="E100" s="73">
        <v>17.679558011049725</v>
      </c>
      <c r="F100" s="86">
        <v>8.791208791208792</v>
      </c>
      <c r="G100" s="5"/>
      <c r="H100" s="5"/>
      <c r="I100" s="5"/>
      <c r="J100" s="5"/>
      <c r="K100" s="13">
        <f t="shared" si="6"/>
        <v>14.628437860482061</v>
      </c>
      <c r="L100" s="18">
        <f t="shared" si="5"/>
        <v>12</v>
      </c>
    </row>
    <row r="101" spans="1:12">
      <c r="A101" s="16">
        <v>19</v>
      </c>
      <c r="B101" s="96" t="s">
        <v>6</v>
      </c>
      <c r="C101" s="17">
        <v>27.167630057803464</v>
      </c>
      <c r="D101" s="73">
        <v>14.367816091954023</v>
      </c>
      <c r="E101" s="73">
        <v>19.540229885057471</v>
      </c>
      <c r="F101" s="86">
        <v>25.433526011560691</v>
      </c>
      <c r="G101" s="5"/>
      <c r="H101" s="5"/>
      <c r="I101" s="5"/>
      <c r="J101" s="5"/>
      <c r="K101" s="13">
        <f t="shared" si="6"/>
        <v>21.33263570526875</v>
      </c>
      <c r="L101" s="18">
        <f t="shared" si="5"/>
        <v>2</v>
      </c>
    </row>
    <row r="102" spans="1:12">
      <c r="A102" s="16">
        <v>20</v>
      </c>
      <c r="B102" s="96" t="s">
        <v>7</v>
      </c>
      <c r="C102" s="17">
        <v>8.7179487179487172</v>
      </c>
      <c r="D102" s="73">
        <v>15.897435897435896</v>
      </c>
      <c r="E102" s="73">
        <v>17.52577319587629</v>
      </c>
      <c r="F102" s="86">
        <v>16.923076923076923</v>
      </c>
      <c r="G102" s="5"/>
      <c r="H102" s="5"/>
      <c r="I102" s="5"/>
      <c r="J102" s="5"/>
      <c r="K102" s="13">
        <f t="shared" si="6"/>
        <v>14.796193497224426</v>
      </c>
      <c r="L102" s="18">
        <f t="shared" si="5"/>
        <v>11</v>
      </c>
    </row>
    <row r="103" spans="1:12">
      <c r="A103" s="16">
        <v>21</v>
      </c>
      <c r="B103" s="96" t="s">
        <v>8</v>
      </c>
      <c r="C103" s="17">
        <v>4.7272727272727275</v>
      </c>
      <c r="D103" s="73">
        <v>20.284697508896798</v>
      </c>
      <c r="E103" s="73">
        <v>12.546125461254611</v>
      </c>
      <c r="F103" s="86">
        <v>10.320284697508896</v>
      </c>
      <c r="G103" s="5"/>
      <c r="H103" s="5"/>
      <c r="I103" s="5"/>
      <c r="J103" s="5"/>
      <c r="K103" s="13">
        <f t="shared" si="6"/>
        <v>12.080887136920545</v>
      </c>
      <c r="L103" s="18">
        <f t="shared" si="5"/>
        <v>22</v>
      </c>
    </row>
    <row r="104" spans="1:12">
      <c r="A104" s="16">
        <v>22</v>
      </c>
      <c r="B104" s="96" t="s">
        <v>9</v>
      </c>
      <c r="C104" s="17">
        <v>5.0632911392405067</v>
      </c>
      <c r="D104" s="73">
        <v>15.568862275449103</v>
      </c>
      <c r="E104" s="73">
        <v>17.682926829268293</v>
      </c>
      <c r="F104" s="86">
        <v>2.9940119760479043</v>
      </c>
      <c r="G104" s="5"/>
      <c r="H104" s="5"/>
      <c r="I104" s="5"/>
      <c r="J104" s="5"/>
      <c r="K104" s="13">
        <f t="shared" si="6"/>
        <v>11.061718797662472</v>
      </c>
      <c r="L104" s="18">
        <f t="shared" si="5"/>
        <v>26</v>
      </c>
    </row>
    <row r="105" spans="1:12">
      <c r="A105" s="16">
        <v>23</v>
      </c>
      <c r="B105" s="96" t="s">
        <v>10</v>
      </c>
      <c r="C105" s="17">
        <v>0</v>
      </c>
      <c r="D105" s="73">
        <v>14.835164835164836</v>
      </c>
      <c r="E105" s="73">
        <v>11.627906976744185</v>
      </c>
      <c r="F105" s="86">
        <v>3.867403314917127</v>
      </c>
      <c r="G105" s="5"/>
      <c r="H105" s="5"/>
      <c r="I105" s="5"/>
      <c r="J105" s="5"/>
      <c r="K105" s="13">
        <f t="shared" si="6"/>
        <v>7.9706439647978904</v>
      </c>
      <c r="L105" s="18">
        <f t="shared" si="5"/>
        <v>28</v>
      </c>
    </row>
    <row r="106" spans="1:12">
      <c r="A106" s="16">
        <v>24</v>
      </c>
      <c r="B106" s="96" t="s">
        <v>11</v>
      </c>
      <c r="C106" s="17">
        <v>7.1428571428571441</v>
      </c>
      <c r="D106" s="73">
        <v>36.868686868686865</v>
      </c>
      <c r="E106" s="73">
        <v>13.77551020408163</v>
      </c>
      <c r="F106" s="86">
        <v>10.050251256281408</v>
      </c>
      <c r="G106" s="5"/>
      <c r="H106" s="5"/>
      <c r="I106" s="5"/>
      <c r="J106" s="5"/>
      <c r="K106" s="13">
        <f t="shared" si="6"/>
        <v>17.145589315366774</v>
      </c>
      <c r="L106" s="18">
        <f t="shared" si="5"/>
        <v>9</v>
      </c>
    </row>
    <row r="107" spans="1:12">
      <c r="A107" s="16">
        <v>25</v>
      </c>
      <c r="B107" s="96" t="s">
        <v>12</v>
      </c>
      <c r="C107" s="17">
        <v>5.2325581395348841</v>
      </c>
      <c r="D107" s="73">
        <v>12.154696132596685</v>
      </c>
      <c r="E107" s="73">
        <v>19.88950276243094</v>
      </c>
      <c r="F107" s="86">
        <v>16.022099447513813</v>
      </c>
      <c r="G107" s="5"/>
      <c r="H107" s="5"/>
      <c r="I107" s="5"/>
      <c r="J107" s="5"/>
      <c r="K107" s="13">
        <f t="shared" si="6"/>
        <v>13.518084286264937</v>
      </c>
      <c r="L107" s="18">
        <f t="shared" si="5"/>
        <v>16</v>
      </c>
    </row>
    <row r="108" spans="1:12">
      <c r="A108" s="16">
        <v>26</v>
      </c>
      <c r="B108" s="96" t="s">
        <v>13</v>
      </c>
      <c r="C108" s="17">
        <v>13.761467889908257</v>
      </c>
      <c r="D108" s="73">
        <v>17.889908256880734</v>
      </c>
      <c r="E108" s="73">
        <v>19.444444444444443</v>
      </c>
      <c r="F108" s="86">
        <v>23.744292237442924</v>
      </c>
      <c r="G108" s="5"/>
      <c r="H108" s="5"/>
      <c r="I108" s="5"/>
      <c r="J108" s="5"/>
      <c r="K108" s="13">
        <f t="shared" si="6"/>
        <v>18.495035817519167</v>
      </c>
      <c r="L108" s="18">
        <f t="shared" si="5"/>
        <v>5</v>
      </c>
    </row>
    <row r="109" spans="1:12">
      <c r="A109" s="16">
        <v>27</v>
      </c>
      <c r="B109" s="96" t="s">
        <v>14</v>
      </c>
      <c r="C109" s="17">
        <v>18.316831683168317</v>
      </c>
      <c r="D109" s="73">
        <v>17.326732673267326</v>
      </c>
      <c r="E109" s="73">
        <v>12.871287128712872</v>
      </c>
      <c r="F109" s="86">
        <v>50</v>
      </c>
      <c r="G109" s="5"/>
      <c r="H109" s="5"/>
      <c r="I109" s="5"/>
      <c r="J109" s="5"/>
      <c r="K109" s="13">
        <f t="shared" si="6"/>
        <v>22.772277227722771</v>
      </c>
      <c r="L109" s="18">
        <f t="shared" si="5"/>
        <v>1</v>
      </c>
    </row>
    <row r="110" spans="1:12" ht="15.75" thickBot="1">
      <c r="A110" s="21">
        <v>28</v>
      </c>
      <c r="B110" s="97" t="s">
        <v>15</v>
      </c>
      <c r="C110" s="22">
        <v>17.346938775510203</v>
      </c>
      <c r="D110" s="87">
        <v>17.627118644067796</v>
      </c>
      <c r="E110" s="87">
        <v>14.334470989761092</v>
      </c>
      <c r="F110" s="88">
        <v>25.510204081632654</v>
      </c>
      <c r="G110" s="5"/>
      <c r="H110" s="5"/>
      <c r="I110" s="5"/>
      <c r="J110" s="5"/>
      <c r="K110" s="174">
        <f t="shared" si="6"/>
        <v>18.14589646814936</v>
      </c>
      <c r="L110" s="23">
        <f t="shared" si="5"/>
        <v>6</v>
      </c>
    </row>
    <row r="111" spans="1:12" ht="15" customHeight="1">
      <c r="A111" s="5"/>
      <c r="B111" s="5"/>
      <c r="C111" s="78"/>
      <c r="D111" s="78"/>
      <c r="E111" s="78"/>
      <c r="F111" s="78"/>
      <c r="G111" s="5"/>
      <c r="H111" s="5"/>
      <c r="I111" s="5"/>
      <c r="J111" s="5"/>
      <c r="K111" s="5"/>
      <c r="L111" s="5"/>
    </row>
    <row r="112" spans="1:12">
      <c r="A112" s="5"/>
      <c r="B112" s="5" t="s">
        <v>67</v>
      </c>
      <c r="C112" s="78"/>
      <c r="D112" s="78"/>
      <c r="E112" s="78"/>
      <c r="F112" s="78"/>
      <c r="G112" s="5"/>
      <c r="H112" s="5"/>
      <c r="I112" s="5"/>
      <c r="J112" s="5"/>
      <c r="K112" s="5"/>
      <c r="L112" s="5"/>
    </row>
    <row r="113" spans="1:12">
      <c r="A113" s="5"/>
      <c r="B113" s="24" t="s">
        <v>28</v>
      </c>
      <c r="C113" s="73">
        <f>AVERAGE(C83:C110)</f>
        <v>9.1601558927715701</v>
      </c>
      <c r="D113" s="73">
        <f>AVERAGE(D83:D110)</f>
        <v>19.771368835496002</v>
      </c>
      <c r="E113" s="73">
        <f>AVERAGE(E83:E110)</f>
        <v>15.182356157322562</v>
      </c>
      <c r="F113" s="73">
        <f>AVERAGE(F83:F110)</f>
        <v>14.965940585341864</v>
      </c>
      <c r="G113" s="5"/>
      <c r="H113" s="5"/>
      <c r="I113" s="5"/>
      <c r="J113" s="5"/>
      <c r="K113" s="2">
        <f>AVERAGE(K83:K110)</f>
        <v>14.780776146332032</v>
      </c>
      <c r="L113" s="5"/>
    </row>
    <row r="114" spans="1:12">
      <c r="A114" s="5"/>
      <c r="B114" s="24" t="s">
        <v>32</v>
      </c>
      <c r="C114" s="73">
        <f>STDEV(C83:C110)</f>
        <v>6.7227111966342532</v>
      </c>
      <c r="D114" s="73">
        <f>STDEV(D83:D110)</f>
        <v>5.6924186331645137</v>
      </c>
      <c r="E114" s="73">
        <f>STDEV(E83:E110)</f>
        <v>3.0363012501484463</v>
      </c>
      <c r="F114" s="73">
        <f>STDEV(F83:F110)</f>
        <v>10.176700692627158</v>
      </c>
      <c r="G114" s="5"/>
      <c r="H114" s="5"/>
      <c r="I114" s="5"/>
      <c r="J114" s="5"/>
      <c r="K114" s="2">
        <f>STDEV(K83:K110)</f>
        <v>3.5151761419066747</v>
      </c>
      <c r="L114" s="5"/>
    </row>
    <row r="115" spans="1:12">
      <c r="A115" s="5"/>
      <c r="B115" s="24" t="s">
        <v>29</v>
      </c>
      <c r="C115" s="73">
        <f>COUNT(C83:C110)</f>
        <v>28</v>
      </c>
      <c r="D115" s="73">
        <f>COUNT(D83:D110)</f>
        <v>28</v>
      </c>
      <c r="E115" s="73">
        <f>COUNT(E83:E110)</f>
        <v>28</v>
      </c>
      <c r="F115" s="73">
        <f>COUNT(F83:F110)</f>
        <v>28</v>
      </c>
      <c r="G115" s="5"/>
      <c r="H115" s="5"/>
      <c r="I115" s="5"/>
      <c r="J115" s="5"/>
      <c r="K115" s="25">
        <f>COUNT(K83:K110)</f>
        <v>28</v>
      </c>
      <c r="L115" s="5"/>
    </row>
    <row r="116" spans="1:12">
      <c r="A116" s="5"/>
      <c r="B116" s="24" t="s">
        <v>30</v>
      </c>
      <c r="C116" s="75">
        <f>MIN(C83:C110)</f>
        <v>0</v>
      </c>
      <c r="D116" s="75">
        <f>MIN(D83:D110)</f>
        <v>9.8837209302325579</v>
      </c>
      <c r="E116" s="75">
        <f>MIN(E83:E110)</f>
        <v>10.583941605839415</v>
      </c>
      <c r="F116" s="75">
        <f>MIN(F83:F110)</f>
        <v>2.9940119760479043</v>
      </c>
      <c r="G116" s="12"/>
      <c r="H116" s="12"/>
      <c r="I116" s="12"/>
      <c r="J116" s="12"/>
      <c r="K116" s="26">
        <f>MIN(K83:K110)</f>
        <v>7.9706439647978904</v>
      </c>
      <c r="L116" s="5"/>
    </row>
    <row r="117" spans="1:12">
      <c r="A117" s="5"/>
      <c r="B117" s="24" t="s">
        <v>31</v>
      </c>
      <c r="C117" s="75">
        <f>MAX(C83:C110)</f>
        <v>27.167630057803464</v>
      </c>
      <c r="D117" s="75">
        <f>MAX(D83:D110)</f>
        <v>36.868686868686865</v>
      </c>
      <c r="E117" s="75">
        <f>MAX(E83:E110)</f>
        <v>22.112211221122113</v>
      </c>
      <c r="F117" s="75">
        <f>MAX(F83:F110)</f>
        <v>50</v>
      </c>
      <c r="G117" s="12"/>
      <c r="H117" s="12"/>
      <c r="I117" s="12"/>
      <c r="J117" s="12"/>
      <c r="K117" s="26">
        <f>MAX(K83:K110)</f>
        <v>22.772277227722771</v>
      </c>
      <c r="L117" s="5"/>
    </row>
  </sheetData>
  <sortState ref="A83:F110">
    <sortCondition ref="A83:A110"/>
  </sortState>
  <mergeCells count="9">
    <mergeCell ref="K1:L1"/>
    <mergeCell ref="K41:L41"/>
    <mergeCell ref="K81:L81"/>
    <mergeCell ref="A1:B1"/>
    <mergeCell ref="G1:J1"/>
    <mergeCell ref="A41:B41"/>
    <mergeCell ref="G41:J41"/>
    <mergeCell ref="A81:B81"/>
    <mergeCell ref="G81:J81"/>
  </mergeCells>
  <pageMargins left="0.7" right="0.7" top="0.75" bottom="0.75" header="0.3" footer="0.3"/>
  <pageSetup paperSize="9" scale="26" fitToWidth="0" orientation="landscape" r:id="rId1"/>
</worksheet>
</file>

<file path=xl/worksheets/sheet3.xml><?xml version="1.0" encoding="utf-8"?>
<worksheet xmlns="http://schemas.openxmlformats.org/spreadsheetml/2006/main" xmlns:r="http://schemas.openxmlformats.org/officeDocument/2006/relationships">
  <dimension ref="A1:W202"/>
  <sheetViews>
    <sheetView topLeftCell="E19" zoomScale="70" zoomScaleNormal="70" workbookViewId="0">
      <selection activeCell="V123" sqref="V123"/>
    </sheetView>
  </sheetViews>
  <sheetFormatPr baseColWidth="10" defaultColWidth="8.625" defaultRowHeight="15"/>
  <cols>
    <col min="1" max="1" width="3.5" style="60" bestFit="1" customWidth="1"/>
    <col min="2" max="2" width="18.125" style="60" customWidth="1"/>
    <col min="3" max="3" width="12.625" style="60" customWidth="1"/>
    <col min="4" max="4" width="17.125" style="60" customWidth="1"/>
    <col min="5" max="5" width="18" style="60" customWidth="1"/>
    <col min="6" max="6" width="16.5" style="60" customWidth="1"/>
    <col min="7" max="7" width="16" style="60" customWidth="1"/>
    <col min="8" max="8" width="16.5" style="60" customWidth="1"/>
    <col min="9" max="9" width="13.625" style="60" bestFit="1" customWidth="1"/>
    <col min="10" max="10" width="14" style="60" customWidth="1"/>
    <col min="11" max="19" width="4.625" style="60" customWidth="1"/>
    <col min="20" max="21" width="10.625" style="60" customWidth="1"/>
    <col min="22" max="22" width="8.125" style="60" customWidth="1"/>
    <col min="23" max="23" width="16" style="5" customWidth="1"/>
    <col min="24" max="24" width="8.625" style="60"/>
    <col min="25" max="26" width="10" style="60" bestFit="1" customWidth="1"/>
    <col min="27" max="16384" width="8.625" style="60"/>
  </cols>
  <sheetData>
    <row r="1" spans="1:23" s="128" customFormat="1" ht="74.849999999999994" customHeight="1" thickBot="1">
      <c r="A1" s="190" t="s">
        <v>95</v>
      </c>
      <c r="B1" s="191"/>
      <c r="C1" s="169" t="s">
        <v>96</v>
      </c>
      <c r="D1" s="169" t="s">
        <v>97</v>
      </c>
      <c r="E1" s="169" t="s">
        <v>98</v>
      </c>
      <c r="F1" s="169" t="s">
        <v>99</v>
      </c>
      <c r="G1" s="169" t="s">
        <v>100</v>
      </c>
      <c r="H1" s="169" t="s">
        <v>101</v>
      </c>
      <c r="I1" s="169" t="s">
        <v>102</v>
      </c>
      <c r="J1" s="125" t="s">
        <v>103</v>
      </c>
      <c r="K1" s="192" t="s">
        <v>56</v>
      </c>
      <c r="L1" s="192"/>
      <c r="M1" s="192"/>
      <c r="N1" s="192"/>
      <c r="O1" s="192"/>
      <c r="P1" s="192"/>
      <c r="Q1" s="192"/>
      <c r="R1" s="192"/>
      <c r="S1" s="126"/>
      <c r="T1" s="193" t="s">
        <v>94</v>
      </c>
      <c r="U1" s="194"/>
      <c r="V1" s="127"/>
      <c r="W1" s="5"/>
    </row>
    <row r="2" spans="1:23" s="128" customFormat="1" ht="19.5" customHeight="1" thickBot="1">
      <c r="A2" s="6" t="s">
        <v>47</v>
      </c>
      <c r="B2" s="7" t="s">
        <v>26</v>
      </c>
      <c r="C2" s="129" t="s">
        <v>127</v>
      </c>
      <c r="D2" s="171" t="s">
        <v>111</v>
      </c>
      <c r="E2" s="171" t="s">
        <v>111</v>
      </c>
      <c r="F2" s="171" t="s">
        <v>110</v>
      </c>
      <c r="G2" s="171" t="s">
        <v>111</v>
      </c>
      <c r="H2" s="171" t="s">
        <v>111</v>
      </c>
      <c r="I2" s="171" t="s">
        <v>133</v>
      </c>
      <c r="J2" s="172" t="s">
        <v>129</v>
      </c>
      <c r="K2" s="173" t="s">
        <v>58</v>
      </c>
      <c r="L2" s="173" t="s">
        <v>59</v>
      </c>
      <c r="M2" s="173" t="s">
        <v>60</v>
      </c>
      <c r="N2" s="173" t="s">
        <v>61</v>
      </c>
      <c r="O2" s="173" t="s">
        <v>64</v>
      </c>
      <c r="P2" s="173" t="s">
        <v>65</v>
      </c>
      <c r="Q2" s="173" t="s">
        <v>104</v>
      </c>
      <c r="R2" s="173" t="s">
        <v>105</v>
      </c>
      <c r="S2" s="173"/>
      <c r="T2" s="170" t="s">
        <v>62</v>
      </c>
      <c r="U2" s="9" t="s">
        <v>57</v>
      </c>
      <c r="V2" s="173"/>
      <c r="W2" s="10"/>
    </row>
    <row r="3" spans="1:23">
      <c r="A3" s="130">
        <v>1</v>
      </c>
      <c r="B3" s="131" t="s">
        <v>27</v>
      </c>
      <c r="C3" s="1">
        <v>16.358839050131927</v>
      </c>
      <c r="D3" s="1">
        <v>96.889484836445504</v>
      </c>
      <c r="E3" s="1">
        <v>91.294092536463239</v>
      </c>
      <c r="F3" s="122">
        <v>74.169839255499156</v>
      </c>
      <c r="G3" s="122">
        <v>91.2</v>
      </c>
      <c r="H3" s="122">
        <v>96.8</v>
      </c>
      <c r="I3" s="1">
        <v>77.506112469437653</v>
      </c>
      <c r="J3" s="93">
        <v>2.5299721930984185</v>
      </c>
      <c r="K3" s="132">
        <v>10</v>
      </c>
      <c r="L3" s="132">
        <v>20</v>
      </c>
      <c r="M3" s="132">
        <v>20</v>
      </c>
      <c r="N3" s="132">
        <v>10</v>
      </c>
      <c r="O3" s="132">
        <v>10</v>
      </c>
      <c r="P3" s="132">
        <v>10</v>
      </c>
      <c r="Q3" s="132">
        <v>10</v>
      </c>
      <c r="R3" s="132">
        <v>10</v>
      </c>
      <c r="S3" s="133">
        <f t="shared" ref="S3:S30" si="0">SUM(K3:R3)</f>
        <v>100</v>
      </c>
      <c r="T3" s="13">
        <f t="shared" ref="T3:T30" si="1">((C3*K3)+(D3*L3)+(E3*M3)+(F3*N3)+(G3*O3)+(H3*P3)+(I3*Q3)+(J3*R3))/SUM(K3,L3,M3,N3,O3,P3,Q3,R3)</f>
        <v>73.493191771398472</v>
      </c>
      <c r="U3" s="14">
        <f t="shared" ref="U3:U30" si="2">RANK(T3,T$3:T$30)</f>
        <v>9</v>
      </c>
      <c r="V3" s="134"/>
      <c r="W3" s="15"/>
    </row>
    <row r="4" spans="1:23">
      <c r="A4" s="135">
        <v>2</v>
      </c>
      <c r="B4" s="136" t="s">
        <v>17</v>
      </c>
      <c r="C4" s="2">
        <v>0.759493670886076</v>
      </c>
      <c r="D4" s="2">
        <v>67.314497097194604</v>
      </c>
      <c r="E4" s="2">
        <v>70.453641385742074</v>
      </c>
      <c r="F4" s="122">
        <v>66.157112526539279</v>
      </c>
      <c r="G4" s="122">
        <v>81.7</v>
      </c>
      <c r="H4" s="122">
        <v>39</v>
      </c>
      <c r="I4" s="2">
        <v>50.094161958568741</v>
      </c>
      <c r="J4" s="175"/>
      <c r="K4" s="132">
        <v>10</v>
      </c>
      <c r="L4" s="132">
        <v>20</v>
      </c>
      <c r="M4" s="132">
        <v>20</v>
      </c>
      <c r="N4" s="132">
        <v>10</v>
      </c>
      <c r="O4" s="132">
        <v>10</v>
      </c>
      <c r="P4" s="132">
        <v>10</v>
      </c>
      <c r="Q4" s="132">
        <v>10</v>
      </c>
      <c r="R4" s="137">
        <v>0</v>
      </c>
      <c r="S4" s="133">
        <f t="shared" si="0"/>
        <v>90</v>
      </c>
      <c r="T4" s="13">
        <f t="shared" si="1"/>
        <v>57.02744945798527</v>
      </c>
      <c r="U4" s="18">
        <f t="shared" si="2"/>
        <v>27</v>
      </c>
      <c r="V4" s="134"/>
      <c r="W4" s="15"/>
    </row>
    <row r="5" spans="1:23">
      <c r="A5" s="135">
        <v>3</v>
      </c>
      <c r="B5" s="136" t="s">
        <v>18</v>
      </c>
      <c r="C5" s="2">
        <v>4.9315068493150687</v>
      </c>
      <c r="D5" s="2">
        <v>93.768124135014205</v>
      </c>
      <c r="E5" s="2">
        <v>84.713293485730134</v>
      </c>
      <c r="F5" s="122">
        <v>78.717339667458432</v>
      </c>
      <c r="G5" s="122">
        <v>98.4</v>
      </c>
      <c r="H5" s="122">
        <v>93.6</v>
      </c>
      <c r="I5" s="2">
        <v>66.163141993957709</v>
      </c>
      <c r="J5" s="93">
        <v>1.8940858136838035</v>
      </c>
      <c r="K5" s="132">
        <v>10</v>
      </c>
      <c r="L5" s="132">
        <v>20</v>
      </c>
      <c r="M5" s="132">
        <v>20</v>
      </c>
      <c r="N5" s="132">
        <v>10</v>
      </c>
      <c r="O5" s="132">
        <v>10</v>
      </c>
      <c r="P5" s="132">
        <v>10</v>
      </c>
      <c r="Q5" s="132">
        <v>10</v>
      </c>
      <c r="R5" s="132">
        <v>10</v>
      </c>
      <c r="S5" s="133">
        <f t="shared" si="0"/>
        <v>100</v>
      </c>
      <c r="T5" s="13">
        <f t="shared" si="1"/>
        <v>70.06689095659037</v>
      </c>
      <c r="U5" s="18">
        <f t="shared" si="2"/>
        <v>14</v>
      </c>
      <c r="V5" s="134"/>
      <c r="W5" s="15"/>
    </row>
    <row r="6" spans="1:23">
      <c r="A6" s="135">
        <v>4</v>
      </c>
      <c r="B6" s="136" t="s">
        <v>19</v>
      </c>
      <c r="C6" s="2">
        <v>25.188916876574307</v>
      </c>
      <c r="D6" s="2">
        <v>95.83414778250183</v>
      </c>
      <c r="E6" s="47">
        <v>99.548815151828805</v>
      </c>
      <c r="F6" s="122">
        <v>70.450422024138206</v>
      </c>
      <c r="G6" s="122">
        <v>97</v>
      </c>
      <c r="H6" s="122">
        <v>99.1</v>
      </c>
      <c r="I6" s="2">
        <v>75.744308231173378</v>
      </c>
      <c r="J6" s="93">
        <v>21.567821008472482</v>
      </c>
      <c r="K6" s="132">
        <v>10</v>
      </c>
      <c r="L6" s="132">
        <v>20</v>
      </c>
      <c r="M6" s="132">
        <v>20</v>
      </c>
      <c r="N6" s="132">
        <v>10</v>
      </c>
      <c r="O6" s="132">
        <v>10</v>
      </c>
      <c r="P6" s="132">
        <v>10</v>
      </c>
      <c r="Q6" s="132">
        <v>10</v>
      </c>
      <c r="R6" s="132">
        <v>10</v>
      </c>
      <c r="S6" s="133">
        <f t="shared" si="0"/>
        <v>100</v>
      </c>
      <c r="T6" s="13">
        <f t="shared" si="1"/>
        <v>77.981739400901958</v>
      </c>
      <c r="U6" s="18">
        <f t="shared" si="2"/>
        <v>2</v>
      </c>
      <c r="V6" s="134"/>
      <c r="W6" s="15"/>
    </row>
    <row r="7" spans="1:23">
      <c r="A7" s="135">
        <v>5</v>
      </c>
      <c r="B7" s="136" t="s">
        <v>16</v>
      </c>
      <c r="C7" s="2">
        <v>12.31647634584013</v>
      </c>
      <c r="D7" s="2">
        <v>91.533013932274201</v>
      </c>
      <c r="E7" s="2">
        <v>94.834753410981889</v>
      </c>
      <c r="F7" s="122">
        <v>87.189514850438641</v>
      </c>
      <c r="G7" s="122">
        <v>92.5</v>
      </c>
      <c r="H7" s="122">
        <v>97.9</v>
      </c>
      <c r="I7" s="1">
        <v>71.442786069651746</v>
      </c>
      <c r="J7" s="93">
        <v>2.0810716699780829</v>
      </c>
      <c r="K7" s="132">
        <v>10</v>
      </c>
      <c r="L7" s="132">
        <v>20</v>
      </c>
      <c r="M7" s="132">
        <v>20</v>
      </c>
      <c r="N7" s="132">
        <v>10</v>
      </c>
      <c r="O7" s="132">
        <v>10</v>
      </c>
      <c r="P7" s="132">
        <v>10</v>
      </c>
      <c r="Q7" s="132">
        <v>10</v>
      </c>
      <c r="R7" s="132">
        <v>10</v>
      </c>
      <c r="S7" s="133">
        <f t="shared" si="0"/>
        <v>100</v>
      </c>
      <c r="T7" s="13">
        <f t="shared" si="1"/>
        <v>73.616538362242068</v>
      </c>
      <c r="U7" s="18">
        <f t="shared" si="2"/>
        <v>8</v>
      </c>
      <c r="V7" s="134"/>
      <c r="W7" s="15"/>
    </row>
    <row r="8" spans="1:23">
      <c r="A8" s="135">
        <v>6</v>
      </c>
      <c r="B8" s="136" t="s">
        <v>20</v>
      </c>
      <c r="C8" s="2">
        <v>19.841269841269842</v>
      </c>
      <c r="D8" s="2">
        <v>79.536507710460995</v>
      </c>
      <c r="E8" s="2">
        <v>83.236704992594142</v>
      </c>
      <c r="F8" s="122">
        <v>61.591405069665939</v>
      </c>
      <c r="G8" s="122">
        <v>82.8</v>
      </c>
      <c r="H8" s="122">
        <v>94.2</v>
      </c>
      <c r="I8" s="2">
        <v>56.279069767441861</v>
      </c>
      <c r="J8" s="93">
        <v>2.9689137268599368</v>
      </c>
      <c r="K8" s="132">
        <v>10</v>
      </c>
      <c r="L8" s="132">
        <v>20</v>
      </c>
      <c r="M8" s="132">
        <v>20</v>
      </c>
      <c r="N8" s="132">
        <v>10</v>
      </c>
      <c r="O8" s="132">
        <v>10</v>
      </c>
      <c r="P8" s="132">
        <v>10</v>
      </c>
      <c r="Q8" s="132">
        <v>10</v>
      </c>
      <c r="R8" s="132">
        <v>10</v>
      </c>
      <c r="S8" s="133">
        <f t="shared" si="0"/>
        <v>100</v>
      </c>
      <c r="T8" s="13">
        <f t="shared" si="1"/>
        <v>64.322708381134788</v>
      </c>
      <c r="U8" s="18">
        <f t="shared" si="2"/>
        <v>22</v>
      </c>
      <c r="V8" s="134"/>
      <c r="W8" s="15"/>
    </row>
    <row r="9" spans="1:23">
      <c r="A9" s="135">
        <v>7</v>
      </c>
      <c r="B9" s="136" t="s">
        <v>21</v>
      </c>
      <c r="C9" s="2">
        <v>25.382262996941897</v>
      </c>
      <c r="D9" s="2">
        <v>95.3608112293593</v>
      </c>
      <c r="E9" s="2">
        <v>90.071622794586546</v>
      </c>
      <c r="F9" s="122">
        <v>73.870408723952835</v>
      </c>
      <c r="G9" s="122">
        <v>93.8</v>
      </c>
      <c r="H9" s="122">
        <v>97.8</v>
      </c>
      <c r="I9" s="2">
        <v>75.246440306681265</v>
      </c>
      <c r="J9" s="93">
        <v>3.0320124100973063</v>
      </c>
      <c r="K9" s="132">
        <v>10</v>
      </c>
      <c r="L9" s="132">
        <v>20</v>
      </c>
      <c r="M9" s="132">
        <v>20</v>
      </c>
      <c r="N9" s="132">
        <v>10</v>
      </c>
      <c r="O9" s="132">
        <v>10</v>
      </c>
      <c r="P9" s="132">
        <v>10</v>
      </c>
      <c r="Q9" s="132">
        <v>10</v>
      </c>
      <c r="R9" s="132">
        <v>10</v>
      </c>
      <c r="S9" s="133">
        <f t="shared" si="0"/>
        <v>100</v>
      </c>
      <c r="T9" s="13">
        <f t="shared" si="1"/>
        <v>73.999599248556493</v>
      </c>
      <c r="U9" s="18">
        <f t="shared" si="2"/>
        <v>7</v>
      </c>
      <c r="V9" s="134"/>
      <c r="W9" s="15"/>
    </row>
    <row r="10" spans="1:23">
      <c r="A10" s="135">
        <v>8</v>
      </c>
      <c r="B10" s="136" t="s">
        <v>22</v>
      </c>
      <c r="C10" s="2">
        <v>6.6312997347480103</v>
      </c>
      <c r="D10" s="2">
        <v>85.598648263046314</v>
      </c>
      <c r="E10" s="2">
        <v>75.369786624718728</v>
      </c>
      <c r="F10" s="122">
        <v>85.968466484629616</v>
      </c>
      <c r="G10" s="122">
        <v>87.7</v>
      </c>
      <c r="H10" s="122">
        <v>85.2</v>
      </c>
      <c r="I10" s="2">
        <v>48.676171079429736</v>
      </c>
      <c r="J10" s="93">
        <v>0.21424070573408943</v>
      </c>
      <c r="K10" s="132">
        <v>10</v>
      </c>
      <c r="L10" s="132">
        <v>20</v>
      </c>
      <c r="M10" s="132">
        <v>20</v>
      </c>
      <c r="N10" s="132">
        <v>10</v>
      </c>
      <c r="O10" s="132">
        <v>10</v>
      </c>
      <c r="P10" s="132">
        <v>10</v>
      </c>
      <c r="Q10" s="132">
        <v>10</v>
      </c>
      <c r="R10" s="132">
        <v>10</v>
      </c>
      <c r="S10" s="133">
        <f t="shared" si="0"/>
        <v>100</v>
      </c>
      <c r="T10" s="13">
        <f t="shared" si="1"/>
        <v>63.632704778007152</v>
      </c>
      <c r="U10" s="18">
        <f t="shared" si="2"/>
        <v>23</v>
      </c>
      <c r="V10" s="134"/>
      <c r="W10" s="15"/>
    </row>
    <row r="11" spans="1:23">
      <c r="A11" s="135">
        <v>9</v>
      </c>
      <c r="B11" s="136" t="s">
        <v>23</v>
      </c>
      <c r="C11" s="2">
        <v>15.819209039548021</v>
      </c>
      <c r="D11" s="2">
        <v>89.405001851339932</v>
      </c>
      <c r="E11" s="2">
        <v>71.442650068694505</v>
      </c>
      <c r="F11" s="122">
        <v>82.609596133931646</v>
      </c>
      <c r="G11" s="122">
        <v>84.9</v>
      </c>
      <c r="H11" s="122">
        <v>98.1</v>
      </c>
      <c r="I11" s="1">
        <v>72.113022113022112</v>
      </c>
      <c r="J11" s="93">
        <v>4.3699210520223177</v>
      </c>
      <c r="K11" s="132">
        <v>10</v>
      </c>
      <c r="L11" s="132">
        <v>20</v>
      </c>
      <c r="M11" s="132">
        <v>20</v>
      </c>
      <c r="N11" s="132">
        <v>10</v>
      </c>
      <c r="O11" s="132">
        <v>10</v>
      </c>
      <c r="P11" s="132">
        <v>10</v>
      </c>
      <c r="Q11" s="132">
        <v>10</v>
      </c>
      <c r="R11" s="132">
        <v>10</v>
      </c>
      <c r="S11" s="133">
        <f t="shared" si="0"/>
        <v>100</v>
      </c>
      <c r="T11" s="13">
        <f t="shared" si="1"/>
        <v>67.960705217859299</v>
      </c>
      <c r="U11" s="18">
        <f t="shared" si="2"/>
        <v>16</v>
      </c>
      <c r="V11" s="134"/>
      <c r="W11" s="15"/>
    </row>
    <row r="12" spans="1:23">
      <c r="A12" s="135">
        <v>10</v>
      </c>
      <c r="B12" s="136" t="s">
        <v>24</v>
      </c>
      <c r="C12" s="2">
        <v>22.458628841607567</v>
      </c>
      <c r="D12" s="2">
        <v>91.805605757443217</v>
      </c>
      <c r="E12" s="2">
        <v>93.603487706239676</v>
      </c>
      <c r="F12" s="122">
        <v>95.190895741556531</v>
      </c>
      <c r="G12" s="122">
        <v>97.5</v>
      </c>
      <c r="H12" s="122">
        <v>96.7</v>
      </c>
      <c r="I12" s="2">
        <v>69.357142857142861</v>
      </c>
      <c r="J12" s="93">
        <v>1.8206365760390646</v>
      </c>
      <c r="K12" s="132">
        <v>10</v>
      </c>
      <c r="L12" s="132">
        <v>20</v>
      </c>
      <c r="M12" s="132">
        <v>20</v>
      </c>
      <c r="N12" s="132">
        <v>10</v>
      </c>
      <c r="O12" s="132">
        <v>10</v>
      </c>
      <c r="P12" s="132">
        <v>10</v>
      </c>
      <c r="Q12" s="132">
        <v>10</v>
      </c>
      <c r="R12" s="132">
        <v>10</v>
      </c>
      <c r="S12" s="133">
        <f t="shared" si="0"/>
        <v>100</v>
      </c>
      <c r="T12" s="13">
        <f t="shared" si="1"/>
        <v>75.384549094371181</v>
      </c>
      <c r="U12" s="18">
        <f t="shared" si="2"/>
        <v>5</v>
      </c>
      <c r="V12" s="134"/>
      <c r="W12" s="15"/>
    </row>
    <row r="13" spans="1:23">
      <c r="A13" s="135">
        <v>11</v>
      </c>
      <c r="B13" s="136" t="s">
        <v>54</v>
      </c>
      <c r="C13" s="2">
        <v>7.4468085106382977</v>
      </c>
      <c r="D13" s="2">
        <v>79.864134012629776</v>
      </c>
      <c r="E13" s="2">
        <v>47.432810036150677</v>
      </c>
      <c r="F13" s="122">
        <v>78.238257760442067</v>
      </c>
      <c r="G13" s="122">
        <v>80.8</v>
      </c>
      <c r="H13" s="122">
        <v>84.3</v>
      </c>
      <c r="I13" s="2">
        <v>83.254043767840159</v>
      </c>
      <c r="J13" s="93">
        <v>0.15419407894736842</v>
      </c>
      <c r="K13" s="132">
        <v>10</v>
      </c>
      <c r="L13" s="132">
        <v>20</v>
      </c>
      <c r="M13" s="132">
        <v>20</v>
      </c>
      <c r="N13" s="132">
        <v>10</v>
      </c>
      <c r="O13" s="132">
        <v>10</v>
      </c>
      <c r="P13" s="132">
        <v>10</v>
      </c>
      <c r="Q13" s="132">
        <v>10</v>
      </c>
      <c r="R13" s="132">
        <v>10</v>
      </c>
      <c r="S13" s="133">
        <f t="shared" si="0"/>
        <v>100</v>
      </c>
      <c r="T13" s="13">
        <f t="shared" si="1"/>
        <v>58.87871922154288</v>
      </c>
      <c r="U13" s="18">
        <f t="shared" si="2"/>
        <v>25</v>
      </c>
      <c r="V13" s="134"/>
      <c r="W13" s="15"/>
    </row>
    <row r="14" spans="1:23">
      <c r="A14" s="135">
        <v>12</v>
      </c>
      <c r="B14" s="136" t="s">
        <v>25</v>
      </c>
      <c r="C14" s="2">
        <v>5.3631284916201114</v>
      </c>
      <c r="D14" s="2">
        <v>84.504644855450479</v>
      </c>
      <c r="E14" s="2">
        <v>81.282379990635405</v>
      </c>
      <c r="F14" s="122">
        <v>87.986305633364452</v>
      </c>
      <c r="G14" s="122">
        <v>88.5</v>
      </c>
      <c r="H14" s="122">
        <v>93.3</v>
      </c>
      <c r="I14" s="2">
        <v>65.571776155717757</v>
      </c>
      <c r="J14" s="93">
        <v>1.5910695773674484</v>
      </c>
      <c r="K14" s="132">
        <v>10</v>
      </c>
      <c r="L14" s="132">
        <v>20</v>
      </c>
      <c r="M14" s="132">
        <v>20</v>
      </c>
      <c r="N14" s="132">
        <v>10</v>
      </c>
      <c r="O14" s="132">
        <v>10</v>
      </c>
      <c r="P14" s="132">
        <v>10</v>
      </c>
      <c r="Q14" s="132">
        <v>10</v>
      </c>
      <c r="R14" s="132">
        <v>10</v>
      </c>
      <c r="S14" s="133">
        <f t="shared" si="0"/>
        <v>100</v>
      </c>
      <c r="T14" s="13">
        <f t="shared" si="1"/>
        <v>67.38863295502415</v>
      </c>
      <c r="U14" s="18">
        <f t="shared" si="2"/>
        <v>17</v>
      </c>
      <c r="V14" s="134"/>
      <c r="W14" s="15"/>
    </row>
    <row r="15" spans="1:23">
      <c r="A15" s="135">
        <v>13</v>
      </c>
      <c r="B15" s="136" t="s">
        <v>0</v>
      </c>
      <c r="C15" s="2">
        <v>14.14141414141414</v>
      </c>
      <c r="D15" s="2">
        <v>87.819378358042883</v>
      </c>
      <c r="E15" s="2">
        <v>87.477801316318534</v>
      </c>
      <c r="F15" s="122">
        <v>58.677587844254511</v>
      </c>
      <c r="G15" s="122">
        <v>75.099999999999994</v>
      </c>
      <c r="H15" s="122">
        <v>89.1</v>
      </c>
      <c r="I15" s="1">
        <v>71.488764044943821</v>
      </c>
      <c r="J15" s="93">
        <v>2.8832630098452885</v>
      </c>
      <c r="K15" s="132">
        <v>10</v>
      </c>
      <c r="L15" s="132">
        <v>20</v>
      </c>
      <c r="M15" s="132">
        <v>20</v>
      </c>
      <c r="N15" s="132">
        <v>10</v>
      </c>
      <c r="O15" s="132">
        <v>10</v>
      </c>
      <c r="P15" s="132">
        <v>10</v>
      </c>
      <c r="Q15" s="132">
        <v>10</v>
      </c>
      <c r="R15" s="132">
        <v>10</v>
      </c>
      <c r="S15" s="133">
        <f t="shared" si="0"/>
        <v>100</v>
      </c>
      <c r="T15" s="13">
        <f t="shared" si="1"/>
        <v>66.198538838918054</v>
      </c>
      <c r="U15" s="18">
        <f t="shared" si="2"/>
        <v>20</v>
      </c>
      <c r="V15" s="134"/>
      <c r="W15" s="15"/>
    </row>
    <row r="16" spans="1:23">
      <c r="A16" s="135">
        <v>14</v>
      </c>
      <c r="B16" s="136" t="s">
        <v>1</v>
      </c>
      <c r="C16" s="2">
        <v>11.898016997167138</v>
      </c>
      <c r="D16" s="2">
        <v>68.450578597751331</v>
      </c>
      <c r="E16" s="2">
        <v>71.624803001609067</v>
      </c>
      <c r="F16" s="122">
        <v>53.141310651459506</v>
      </c>
      <c r="G16" s="122">
        <v>62.8</v>
      </c>
      <c r="H16" s="122">
        <v>71.3</v>
      </c>
      <c r="I16" s="2">
        <v>41.930379746835442</v>
      </c>
      <c r="J16" s="93">
        <v>1.3522215067611076</v>
      </c>
      <c r="K16" s="132">
        <v>10</v>
      </c>
      <c r="L16" s="132">
        <v>20</v>
      </c>
      <c r="M16" s="132">
        <v>20</v>
      </c>
      <c r="N16" s="132">
        <v>10</v>
      </c>
      <c r="O16" s="132">
        <v>10</v>
      </c>
      <c r="P16" s="132">
        <v>10</v>
      </c>
      <c r="Q16" s="132">
        <v>10</v>
      </c>
      <c r="R16" s="132">
        <v>10</v>
      </c>
      <c r="S16" s="133">
        <f t="shared" si="0"/>
        <v>100</v>
      </c>
      <c r="T16" s="13">
        <f t="shared" si="1"/>
        <v>52.2572692100944</v>
      </c>
      <c r="U16" s="18">
        <f t="shared" si="2"/>
        <v>28</v>
      </c>
      <c r="V16" s="134"/>
      <c r="W16" s="15"/>
    </row>
    <row r="17" spans="1:23">
      <c r="A17" s="135">
        <v>15</v>
      </c>
      <c r="B17" s="136" t="s">
        <v>2</v>
      </c>
      <c r="C17" s="2">
        <v>18.5378590078329</v>
      </c>
      <c r="D17" s="2">
        <v>84.410991668786281</v>
      </c>
      <c r="E17" s="2">
        <v>82.067370514014925</v>
      </c>
      <c r="F17" s="122">
        <v>69.734754024030835</v>
      </c>
      <c r="G17" s="122">
        <v>85.5</v>
      </c>
      <c r="H17" s="122">
        <v>82.9</v>
      </c>
      <c r="I17" s="2">
        <v>43.303204601479045</v>
      </c>
      <c r="J17" s="93">
        <v>0.15419407894736842</v>
      </c>
      <c r="K17" s="132">
        <v>10</v>
      </c>
      <c r="L17" s="132">
        <v>20</v>
      </c>
      <c r="M17" s="132">
        <v>20</v>
      </c>
      <c r="N17" s="132">
        <v>10</v>
      </c>
      <c r="O17" s="132">
        <v>10</v>
      </c>
      <c r="P17" s="132">
        <v>10</v>
      </c>
      <c r="Q17" s="132">
        <v>10</v>
      </c>
      <c r="R17" s="132">
        <v>10</v>
      </c>
      <c r="S17" s="133">
        <f t="shared" si="0"/>
        <v>100</v>
      </c>
      <c r="T17" s="13">
        <f t="shared" si="1"/>
        <v>63.308673607789252</v>
      </c>
      <c r="U17" s="18">
        <f t="shared" si="2"/>
        <v>24</v>
      </c>
      <c r="V17" s="134"/>
      <c r="W17" s="15"/>
    </row>
    <row r="18" spans="1:23">
      <c r="A18" s="135">
        <v>16</v>
      </c>
      <c r="B18" s="136" t="s">
        <v>3</v>
      </c>
      <c r="C18" s="2">
        <v>24.299065420560748</v>
      </c>
      <c r="D18" s="2">
        <v>95.634425289295237</v>
      </c>
      <c r="E18" s="2">
        <v>88.243613889386694</v>
      </c>
      <c r="F18" s="122">
        <v>96.784936595363135</v>
      </c>
      <c r="G18" s="122">
        <v>97.8</v>
      </c>
      <c r="H18" s="122">
        <v>100</v>
      </c>
      <c r="I18" s="2">
        <v>62.512980269989612</v>
      </c>
      <c r="J18" s="93">
        <v>2.0477815699658701</v>
      </c>
      <c r="K18" s="132">
        <v>10</v>
      </c>
      <c r="L18" s="132">
        <v>20</v>
      </c>
      <c r="M18" s="132">
        <v>20</v>
      </c>
      <c r="N18" s="132">
        <v>10</v>
      </c>
      <c r="O18" s="132">
        <v>10</v>
      </c>
      <c r="P18" s="132">
        <v>10</v>
      </c>
      <c r="Q18" s="132">
        <v>10</v>
      </c>
      <c r="R18" s="132">
        <v>10</v>
      </c>
      <c r="S18" s="133">
        <f t="shared" si="0"/>
        <v>100</v>
      </c>
      <c r="T18" s="13">
        <f t="shared" si="1"/>
        <v>75.120084221324333</v>
      </c>
      <c r="U18" s="18">
        <f t="shared" si="2"/>
        <v>6</v>
      </c>
      <c r="V18" s="134"/>
      <c r="W18" s="15"/>
    </row>
    <row r="19" spans="1:23">
      <c r="A19" s="135">
        <v>17</v>
      </c>
      <c r="B19" s="136" t="s">
        <v>4</v>
      </c>
      <c r="C19" s="2">
        <v>5.4263565891472867</v>
      </c>
      <c r="D19" s="2">
        <v>84.899692043139325</v>
      </c>
      <c r="E19" s="2">
        <v>79.056865038321391</v>
      </c>
      <c r="F19" s="122">
        <v>100.40946314831665</v>
      </c>
      <c r="G19" s="122">
        <v>98.5</v>
      </c>
      <c r="H19" s="122">
        <v>85.6</v>
      </c>
      <c r="I19" s="2">
        <v>62.266009852216754</v>
      </c>
      <c r="J19" s="93">
        <v>0.17631900176319001</v>
      </c>
      <c r="K19" s="132">
        <v>10</v>
      </c>
      <c r="L19" s="132">
        <v>20</v>
      </c>
      <c r="M19" s="132">
        <v>20</v>
      </c>
      <c r="N19" s="132">
        <v>10</v>
      </c>
      <c r="O19" s="132">
        <v>10</v>
      </c>
      <c r="P19" s="132">
        <v>10</v>
      </c>
      <c r="Q19" s="132">
        <v>10</v>
      </c>
      <c r="R19" s="132">
        <v>10</v>
      </c>
      <c r="S19" s="133">
        <f t="shared" si="0"/>
        <v>100</v>
      </c>
      <c r="T19" s="13">
        <f t="shared" si="1"/>
        <v>68.029126275436525</v>
      </c>
      <c r="U19" s="18">
        <f t="shared" si="2"/>
        <v>15</v>
      </c>
      <c r="V19" s="134"/>
      <c r="W19" s="15"/>
    </row>
    <row r="20" spans="1:23">
      <c r="A20" s="135">
        <v>18</v>
      </c>
      <c r="B20" s="136" t="s">
        <v>5</v>
      </c>
      <c r="C20" s="2">
        <v>16.802168021680217</v>
      </c>
      <c r="D20" s="2">
        <v>96.884845450700453</v>
      </c>
      <c r="E20" s="2">
        <v>84.650535830375475</v>
      </c>
      <c r="F20" s="122">
        <v>72.957422324510929</v>
      </c>
      <c r="G20" s="122">
        <v>87.6</v>
      </c>
      <c r="H20" s="122">
        <v>96.9</v>
      </c>
      <c r="I20" s="123"/>
      <c r="J20" s="93">
        <v>2.8985507246376812</v>
      </c>
      <c r="K20" s="132">
        <v>10</v>
      </c>
      <c r="L20" s="132">
        <v>20</v>
      </c>
      <c r="M20" s="132">
        <v>20</v>
      </c>
      <c r="N20" s="132">
        <v>10</v>
      </c>
      <c r="O20" s="132">
        <v>10</v>
      </c>
      <c r="P20" s="132">
        <v>10</v>
      </c>
      <c r="Q20" s="137">
        <v>0</v>
      </c>
      <c r="R20" s="132">
        <v>10</v>
      </c>
      <c r="S20" s="133">
        <f t="shared" si="0"/>
        <v>90</v>
      </c>
      <c r="T20" s="13">
        <f t="shared" si="1"/>
        <v>71.136544848108969</v>
      </c>
      <c r="U20" s="18">
        <f t="shared" si="2"/>
        <v>12</v>
      </c>
      <c r="V20" s="134"/>
      <c r="W20" s="15"/>
    </row>
    <row r="21" spans="1:23">
      <c r="A21" s="135">
        <v>19</v>
      </c>
      <c r="B21" s="136" t="s">
        <v>6</v>
      </c>
      <c r="C21" s="2">
        <v>23.280423280423282</v>
      </c>
      <c r="D21" s="2">
        <v>97.654389390337371</v>
      </c>
      <c r="E21" s="2">
        <v>98.016394624300503</v>
      </c>
      <c r="F21" s="122">
        <v>83.617542631394713</v>
      </c>
      <c r="G21" s="122">
        <v>95.7</v>
      </c>
      <c r="H21" s="122">
        <v>99.6</v>
      </c>
      <c r="I21" s="2">
        <v>78.301886792452834</v>
      </c>
      <c r="J21" s="93">
        <v>7.0961115187087307</v>
      </c>
      <c r="K21" s="132">
        <v>10</v>
      </c>
      <c r="L21" s="132">
        <v>20</v>
      </c>
      <c r="M21" s="132">
        <v>20</v>
      </c>
      <c r="N21" s="132">
        <v>10</v>
      </c>
      <c r="O21" s="132">
        <v>10</v>
      </c>
      <c r="P21" s="132">
        <v>10</v>
      </c>
      <c r="Q21" s="132">
        <v>10</v>
      </c>
      <c r="R21" s="132">
        <v>10</v>
      </c>
      <c r="S21" s="133">
        <f t="shared" si="0"/>
        <v>100</v>
      </c>
      <c r="T21" s="13">
        <f t="shared" si="1"/>
        <v>77.893753225225538</v>
      </c>
      <c r="U21" s="18">
        <f t="shared" si="2"/>
        <v>3</v>
      </c>
      <c r="V21" s="134"/>
      <c r="W21" s="15"/>
    </row>
    <row r="22" spans="1:23">
      <c r="A22" s="135">
        <v>20</v>
      </c>
      <c r="B22" s="136" t="s">
        <v>7</v>
      </c>
      <c r="C22" s="2">
        <v>22.222222222222221</v>
      </c>
      <c r="D22" s="2">
        <v>89.908189273649413</v>
      </c>
      <c r="E22" s="2">
        <v>80.07514302457534</v>
      </c>
      <c r="F22" s="122">
        <v>87.573815171856864</v>
      </c>
      <c r="G22" s="122">
        <v>89.5</v>
      </c>
      <c r="H22" s="122">
        <v>95.6</v>
      </c>
      <c r="I22" s="2">
        <v>72.328244274809165</v>
      </c>
      <c r="J22" s="93">
        <v>4.6776008052578604</v>
      </c>
      <c r="K22" s="132">
        <v>10</v>
      </c>
      <c r="L22" s="132">
        <v>20</v>
      </c>
      <c r="M22" s="132">
        <v>20</v>
      </c>
      <c r="N22" s="132">
        <v>10</v>
      </c>
      <c r="O22" s="132">
        <v>10</v>
      </c>
      <c r="P22" s="132">
        <v>10</v>
      </c>
      <c r="Q22" s="132">
        <v>10</v>
      </c>
      <c r="R22" s="132">
        <v>10</v>
      </c>
      <c r="S22" s="133">
        <f t="shared" si="0"/>
        <v>100</v>
      </c>
      <c r="T22" s="13">
        <f t="shared" si="1"/>
        <v>71.186854707059567</v>
      </c>
      <c r="U22" s="18">
        <f t="shared" si="2"/>
        <v>11</v>
      </c>
      <c r="V22" s="134"/>
      <c r="W22" s="15"/>
    </row>
    <row r="23" spans="1:23">
      <c r="A23" s="135">
        <v>21</v>
      </c>
      <c r="B23" s="136" t="s">
        <v>8</v>
      </c>
      <c r="C23" s="2">
        <v>7.0440251572327046</v>
      </c>
      <c r="D23" s="2">
        <v>81.538627693803406</v>
      </c>
      <c r="E23" s="2">
        <v>72.600106985483976</v>
      </c>
      <c r="F23" s="122">
        <v>96.551724137931032</v>
      </c>
      <c r="G23" s="122">
        <v>94.8</v>
      </c>
      <c r="H23" s="122">
        <v>79.2</v>
      </c>
      <c r="I23" s="1">
        <v>73.624091381100726</v>
      </c>
      <c r="J23" s="93">
        <v>0.42266920358793147</v>
      </c>
      <c r="K23" s="132">
        <v>10</v>
      </c>
      <c r="L23" s="132">
        <v>20</v>
      </c>
      <c r="M23" s="132">
        <v>20</v>
      </c>
      <c r="N23" s="132">
        <v>10</v>
      </c>
      <c r="O23" s="132">
        <v>10</v>
      </c>
      <c r="P23" s="132">
        <v>10</v>
      </c>
      <c r="Q23" s="132">
        <v>10</v>
      </c>
      <c r="R23" s="132">
        <v>10</v>
      </c>
      <c r="S23" s="133">
        <f t="shared" si="0"/>
        <v>100</v>
      </c>
      <c r="T23" s="13">
        <f t="shared" si="1"/>
        <v>65.991997923842717</v>
      </c>
      <c r="U23" s="18">
        <f t="shared" si="2"/>
        <v>21</v>
      </c>
      <c r="V23" s="134"/>
      <c r="W23" s="15"/>
    </row>
    <row r="24" spans="1:23">
      <c r="A24" s="135">
        <v>22</v>
      </c>
      <c r="B24" s="136" t="s">
        <v>9</v>
      </c>
      <c r="C24" s="2">
        <v>5.9740259740259738</v>
      </c>
      <c r="D24" s="2">
        <v>88.560793008111716</v>
      </c>
      <c r="E24" s="2">
        <v>79.798554200411758</v>
      </c>
      <c r="F24" s="122">
        <v>82.920469361147326</v>
      </c>
      <c r="G24" s="122">
        <v>88.3</v>
      </c>
      <c r="H24" s="122">
        <v>89.9</v>
      </c>
      <c r="I24" s="2">
        <v>66.850490196078425</v>
      </c>
      <c r="J24" s="93">
        <v>0.6760936809544853</v>
      </c>
      <c r="K24" s="132">
        <v>10</v>
      </c>
      <c r="L24" s="132">
        <v>20</v>
      </c>
      <c r="M24" s="132">
        <v>20</v>
      </c>
      <c r="N24" s="132">
        <v>10</v>
      </c>
      <c r="O24" s="132">
        <v>10</v>
      </c>
      <c r="P24" s="132">
        <v>10</v>
      </c>
      <c r="Q24" s="132">
        <v>10</v>
      </c>
      <c r="R24" s="132">
        <v>10</v>
      </c>
      <c r="S24" s="133">
        <f t="shared" si="0"/>
        <v>100</v>
      </c>
      <c r="T24" s="13">
        <f t="shared" si="1"/>
        <v>67.133977362925307</v>
      </c>
      <c r="U24" s="18">
        <f t="shared" si="2"/>
        <v>18</v>
      </c>
      <c r="V24" s="134"/>
      <c r="W24" s="15"/>
    </row>
    <row r="25" spans="1:23">
      <c r="A25" s="135">
        <v>23</v>
      </c>
      <c r="B25" s="136" t="s">
        <v>10</v>
      </c>
      <c r="C25" s="2">
        <v>1.3182674199623352</v>
      </c>
      <c r="D25" s="2">
        <v>66.252744533915958</v>
      </c>
      <c r="E25" s="2">
        <v>74.244159765930263</v>
      </c>
      <c r="F25" s="122">
        <v>84.615384615384613</v>
      </c>
      <c r="G25" s="122">
        <v>83.8</v>
      </c>
      <c r="H25" s="122">
        <v>61</v>
      </c>
      <c r="I25" s="2">
        <v>66.006600660066013</v>
      </c>
      <c r="J25" s="93">
        <v>0.32958768359582374</v>
      </c>
      <c r="K25" s="132">
        <v>10</v>
      </c>
      <c r="L25" s="132">
        <v>20</v>
      </c>
      <c r="M25" s="132">
        <v>20</v>
      </c>
      <c r="N25" s="132">
        <v>10</v>
      </c>
      <c r="O25" s="132">
        <v>10</v>
      </c>
      <c r="P25" s="132">
        <v>10</v>
      </c>
      <c r="Q25" s="132">
        <v>10</v>
      </c>
      <c r="R25" s="132">
        <v>10</v>
      </c>
      <c r="S25" s="133">
        <f t="shared" si="0"/>
        <v>100</v>
      </c>
      <c r="T25" s="13">
        <f t="shared" si="1"/>
        <v>57.806364897870132</v>
      </c>
      <c r="U25" s="18">
        <f t="shared" si="2"/>
        <v>26</v>
      </c>
      <c r="V25" s="134"/>
      <c r="W25" s="15"/>
    </row>
    <row r="26" spans="1:23">
      <c r="A26" s="135">
        <v>24</v>
      </c>
      <c r="B26" s="136" t="s">
        <v>11</v>
      </c>
      <c r="C26" s="2">
        <v>9.7186700767263421</v>
      </c>
      <c r="D26" s="2">
        <v>98.890676035075103</v>
      </c>
      <c r="E26" s="2">
        <v>74.786133423571769</v>
      </c>
      <c r="F26" s="122">
        <v>84.45540116539668</v>
      </c>
      <c r="G26" s="122">
        <v>87.6</v>
      </c>
      <c r="H26" s="122">
        <v>92.6</v>
      </c>
      <c r="I26" s="2">
        <v>83.15412186379929</v>
      </c>
      <c r="J26" s="93">
        <v>4.4857272315360222</v>
      </c>
      <c r="K26" s="132">
        <v>10</v>
      </c>
      <c r="L26" s="132">
        <v>20</v>
      </c>
      <c r="M26" s="132">
        <v>20</v>
      </c>
      <c r="N26" s="132">
        <v>10</v>
      </c>
      <c r="O26" s="132">
        <v>10</v>
      </c>
      <c r="P26" s="132">
        <v>10</v>
      </c>
      <c r="Q26" s="132">
        <v>10</v>
      </c>
      <c r="R26" s="132">
        <v>10</v>
      </c>
      <c r="S26" s="133">
        <f t="shared" si="0"/>
        <v>100</v>
      </c>
      <c r="T26" s="13">
        <f t="shared" si="1"/>
        <v>70.936753925475202</v>
      </c>
      <c r="U26" s="18">
        <f t="shared" si="2"/>
        <v>13</v>
      </c>
      <c r="V26" s="134"/>
      <c r="W26" s="15"/>
    </row>
    <row r="27" spans="1:23">
      <c r="A27" s="135">
        <v>25</v>
      </c>
      <c r="B27" s="136" t="s">
        <v>12</v>
      </c>
      <c r="C27" s="2">
        <v>5.3125</v>
      </c>
      <c r="D27" s="2">
        <v>92.045420400747687</v>
      </c>
      <c r="E27" s="2">
        <v>77.14878602099941</v>
      </c>
      <c r="F27" s="122">
        <v>79.049719326383311</v>
      </c>
      <c r="G27" s="122">
        <v>97.1</v>
      </c>
      <c r="H27" s="122">
        <v>84.7</v>
      </c>
      <c r="I27" s="1">
        <v>64.747474747474755</v>
      </c>
      <c r="J27" s="93">
        <v>0.71280991735537202</v>
      </c>
      <c r="K27" s="132">
        <v>10</v>
      </c>
      <c r="L27" s="132">
        <v>20</v>
      </c>
      <c r="M27" s="132">
        <v>20</v>
      </c>
      <c r="N27" s="132">
        <v>10</v>
      </c>
      <c r="O27" s="132">
        <v>10</v>
      </c>
      <c r="P27" s="132">
        <v>10</v>
      </c>
      <c r="Q27" s="132">
        <v>10</v>
      </c>
      <c r="R27" s="132">
        <v>10</v>
      </c>
      <c r="S27" s="133">
        <f t="shared" si="0"/>
        <v>100</v>
      </c>
      <c r="T27" s="13">
        <f t="shared" si="1"/>
        <v>67.001091683470761</v>
      </c>
      <c r="U27" s="18">
        <f t="shared" si="2"/>
        <v>19</v>
      </c>
      <c r="V27" s="134"/>
      <c r="W27" s="15"/>
    </row>
    <row r="28" spans="1:23">
      <c r="A28" s="135">
        <v>26</v>
      </c>
      <c r="B28" s="136" t="s">
        <v>13</v>
      </c>
      <c r="C28" s="2">
        <v>48.960739030023092</v>
      </c>
      <c r="D28" s="2">
        <v>95.808337121112515</v>
      </c>
      <c r="E28" s="2">
        <v>93.353148283700577</v>
      </c>
      <c r="F28" s="122">
        <v>72.188865939766558</v>
      </c>
      <c r="G28" s="122">
        <v>93.1</v>
      </c>
      <c r="H28" s="122">
        <v>96.8</v>
      </c>
      <c r="I28" s="2">
        <v>83.853211009174316</v>
      </c>
      <c r="J28" s="93">
        <v>11.15991540588905</v>
      </c>
      <c r="K28" s="132">
        <v>10</v>
      </c>
      <c r="L28" s="132">
        <v>20</v>
      </c>
      <c r="M28" s="132">
        <v>20</v>
      </c>
      <c r="N28" s="132">
        <v>10</v>
      </c>
      <c r="O28" s="132">
        <v>10</v>
      </c>
      <c r="P28" s="132">
        <v>10</v>
      </c>
      <c r="Q28" s="132">
        <v>10</v>
      </c>
      <c r="R28" s="132">
        <v>10</v>
      </c>
      <c r="S28" s="133">
        <f t="shared" si="0"/>
        <v>100</v>
      </c>
      <c r="T28" s="13">
        <f t="shared" si="1"/>
        <v>78.438570219447911</v>
      </c>
      <c r="U28" s="18">
        <f t="shared" si="2"/>
        <v>1</v>
      </c>
      <c r="V28" s="134"/>
      <c r="W28" s="15"/>
    </row>
    <row r="29" spans="1:23">
      <c r="A29" s="135">
        <v>27</v>
      </c>
      <c r="B29" s="136" t="s">
        <v>14</v>
      </c>
      <c r="C29" s="2">
        <v>42.679900744416877</v>
      </c>
      <c r="D29" s="2">
        <v>84.187016422122483</v>
      </c>
      <c r="E29" s="2">
        <v>98.878428926533729</v>
      </c>
      <c r="F29" s="122">
        <v>76.441257479342767</v>
      </c>
      <c r="G29" s="122">
        <v>95.1</v>
      </c>
      <c r="H29" s="122">
        <v>99.1</v>
      </c>
      <c r="I29" s="2">
        <v>80.669144981412643</v>
      </c>
      <c r="J29" s="93">
        <v>13.470364222243921</v>
      </c>
      <c r="K29" s="132">
        <v>10</v>
      </c>
      <c r="L29" s="132">
        <v>20</v>
      </c>
      <c r="M29" s="132">
        <v>20</v>
      </c>
      <c r="N29" s="132">
        <v>10</v>
      </c>
      <c r="O29" s="132">
        <v>10</v>
      </c>
      <c r="P29" s="132">
        <v>10</v>
      </c>
      <c r="Q29" s="132">
        <v>10</v>
      </c>
      <c r="R29" s="132">
        <v>10</v>
      </c>
      <c r="S29" s="133">
        <f t="shared" si="0"/>
        <v>100</v>
      </c>
      <c r="T29" s="13">
        <f t="shared" si="1"/>
        <v>77.359155812472878</v>
      </c>
      <c r="U29" s="18">
        <f t="shared" si="2"/>
        <v>4</v>
      </c>
      <c r="V29" s="134"/>
      <c r="W29" s="15"/>
    </row>
    <row r="30" spans="1:23" s="15" customFormat="1" ht="15" customHeight="1" thickBot="1">
      <c r="A30" s="21">
        <v>28</v>
      </c>
      <c r="B30" s="138" t="s">
        <v>15</v>
      </c>
      <c r="C30" s="91">
        <v>16.915422885572138</v>
      </c>
      <c r="D30" s="91">
        <v>94.26617963615287</v>
      </c>
      <c r="E30" s="91">
        <v>94.410988415888525</v>
      </c>
      <c r="F30" s="176">
        <v>73.774767995986963</v>
      </c>
      <c r="G30" s="176">
        <v>84.7</v>
      </c>
      <c r="H30" s="176">
        <v>98.6</v>
      </c>
      <c r="I30" s="91">
        <v>60.592401802962002</v>
      </c>
      <c r="J30" s="94">
        <v>10.325559580799586</v>
      </c>
      <c r="K30" s="132">
        <v>10</v>
      </c>
      <c r="L30" s="132">
        <v>20</v>
      </c>
      <c r="M30" s="132">
        <v>20</v>
      </c>
      <c r="N30" s="132">
        <v>10</v>
      </c>
      <c r="O30" s="132">
        <v>10</v>
      </c>
      <c r="P30" s="132">
        <v>10</v>
      </c>
      <c r="Q30" s="132">
        <v>10</v>
      </c>
      <c r="R30" s="132">
        <v>10</v>
      </c>
      <c r="S30" s="133">
        <f t="shared" si="0"/>
        <v>100</v>
      </c>
      <c r="T30" s="174">
        <f t="shared" si="1"/>
        <v>72.226248836940343</v>
      </c>
      <c r="U30" s="23">
        <f t="shared" si="2"/>
        <v>10</v>
      </c>
      <c r="V30" s="134"/>
    </row>
    <row r="31" spans="1:23" s="15" customFormat="1" ht="15" customHeight="1">
      <c r="A31" s="168"/>
      <c r="B31" s="134"/>
      <c r="C31" s="134"/>
      <c r="D31" s="134"/>
      <c r="E31" s="134"/>
      <c r="F31" s="134"/>
      <c r="G31" s="134"/>
      <c r="H31" s="134"/>
      <c r="I31" s="134"/>
      <c r="J31" s="134"/>
      <c r="K31" s="134"/>
      <c r="L31" s="134"/>
      <c r="M31" s="134"/>
      <c r="N31" s="134"/>
      <c r="O31" s="134"/>
      <c r="P31" s="134"/>
      <c r="Q31" s="134"/>
      <c r="R31" s="134"/>
      <c r="S31" s="134"/>
      <c r="T31" s="134"/>
      <c r="U31" s="134"/>
      <c r="V31" s="134"/>
    </row>
    <row r="32" spans="1:23">
      <c r="A32" s="132"/>
      <c r="B32" s="5" t="s">
        <v>67</v>
      </c>
      <c r="C32" s="5"/>
      <c r="D32" s="5"/>
      <c r="E32" s="5"/>
      <c r="F32" s="5"/>
      <c r="G32" s="5"/>
      <c r="H32" s="5"/>
      <c r="I32" s="5"/>
      <c r="J32" s="5"/>
      <c r="K32" s="134"/>
      <c r="L32" s="134"/>
      <c r="M32" s="134"/>
      <c r="N32" s="134"/>
      <c r="O32" s="134"/>
      <c r="P32" s="134"/>
      <c r="Q32" s="134"/>
      <c r="R32" s="134"/>
      <c r="S32" s="134"/>
      <c r="T32" s="134"/>
      <c r="U32" s="134"/>
      <c r="V32" s="134"/>
      <c r="W32" s="15"/>
    </row>
    <row r="33" spans="1:23">
      <c r="A33" s="132"/>
      <c r="B33" s="24" t="s">
        <v>28</v>
      </c>
      <c r="C33" s="2">
        <f t="shared" ref="C33:J33" si="3">AVERAGE(C3:C30)</f>
        <v>15.608175614911739</v>
      </c>
      <c r="D33" s="2">
        <f t="shared" si="3"/>
        <v>87.808103799496593</v>
      </c>
      <c r="E33" s="2">
        <f>AVERAGE(E3:E30)</f>
        <v>82.847031123063843</v>
      </c>
      <c r="F33" s="2">
        <f t="shared" si="3"/>
        <v>79.108356653005117</v>
      </c>
      <c r="G33" s="2">
        <f t="shared" si="3"/>
        <v>89.064285714285688</v>
      </c>
      <c r="H33" s="2">
        <f t="shared" si="3"/>
        <v>89.246428571428552</v>
      </c>
      <c r="I33" s="2">
        <f>AVERAGE(I3:I30)</f>
        <v>67.521377147957779</v>
      </c>
      <c r="J33" s="2">
        <f t="shared" si="3"/>
        <v>3.8923225168203555</v>
      </c>
      <c r="K33" s="134"/>
      <c r="L33" s="134"/>
      <c r="M33" s="134"/>
      <c r="N33" s="134"/>
      <c r="O33" s="134"/>
      <c r="P33" s="134"/>
      <c r="Q33" s="134"/>
      <c r="R33" s="134"/>
      <c r="S33" s="134"/>
      <c r="T33" s="2">
        <f>AVERAGE(T3:T30)</f>
        <v>68.777801230072001</v>
      </c>
      <c r="U33" s="134"/>
      <c r="V33" s="134"/>
      <c r="W33" s="15"/>
    </row>
    <row r="34" spans="1:23">
      <c r="A34" s="132"/>
      <c r="B34" s="24" t="s">
        <v>32</v>
      </c>
      <c r="C34" s="2">
        <f t="shared" ref="C34:J34" si="4">STDEV(C3:C30)</f>
        <v>11.411509017191898</v>
      </c>
      <c r="D34" s="2">
        <f t="shared" si="4"/>
        <v>9.1144702695496775</v>
      </c>
      <c r="E34" s="2">
        <f>STDEV(E3:E30)</f>
        <v>11.354723248886833</v>
      </c>
      <c r="F34" s="2">
        <f t="shared" si="4"/>
        <v>11.548811991187684</v>
      </c>
      <c r="G34" s="2">
        <f t="shared" si="4"/>
        <v>8.051418751707299</v>
      </c>
      <c r="H34" s="2">
        <f t="shared" si="4"/>
        <v>13.515189867066614</v>
      </c>
      <c r="I34" s="2">
        <f>STDEV(I3:I30)</f>
        <v>11.658731019047449</v>
      </c>
      <c r="J34" s="2">
        <f t="shared" si="4"/>
        <v>4.970943185438931</v>
      </c>
      <c r="K34" s="134"/>
      <c r="L34" s="134"/>
      <c r="M34" s="134"/>
      <c r="N34" s="134"/>
      <c r="O34" s="134"/>
      <c r="P34" s="134"/>
      <c r="Q34" s="134"/>
      <c r="R34" s="134"/>
      <c r="S34" s="134"/>
      <c r="T34" s="2">
        <f>STDEV(T3:T30)</f>
        <v>6.8046237859229786</v>
      </c>
      <c r="U34" s="134"/>
      <c r="V34" s="134"/>
      <c r="W34" s="15"/>
    </row>
    <row r="35" spans="1:23">
      <c r="A35" s="132"/>
      <c r="B35" s="24" t="s">
        <v>29</v>
      </c>
      <c r="C35" s="25">
        <f t="shared" ref="C35:J35" si="5">COUNT(C3:C30)</f>
        <v>28</v>
      </c>
      <c r="D35" s="25">
        <f t="shared" si="5"/>
        <v>28</v>
      </c>
      <c r="E35" s="25">
        <f>COUNT(E3:E30)</f>
        <v>28</v>
      </c>
      <c r="F35" s="25">
        <f t="shared" si="5"/>
        <v>28</v>
      </c>
      <c r="G35" s="25">
        <f t="shared" si="5"/>
        <v>28</v>
      </c>
      <c r="H35" s="25">
        <f t="shared" si="5"/>
        <v>28</v>
      </c>
      <c r="I35" s="25">
        <f>COUNT(I3:I30)</f>
        <v>27</v>
      </c>
      <c r="J35" s="25">
        <f t="shared" si="5"/>
        <v>27</v>
      </c>
      <c r="K35" s="134"/>
      <c r="L35" s="134"/>
      <c r="M35" s="134"/>
      <c r="N35" s="134"/>
      <c r="O35" s="134"/>
      <c r="P35" s="134"/>
      <c r="Q35" s="134"/>
      <c r="R35" s="134"/>
      <c r="S35" s="134"/>
      <c r="T35" s="25">
        <f>COUNT(T3:T30)</f>
        <v>28</v>
      </c>
      <c r="U35" s="134"/>
      <c r="V35" s="134"/>
      <c r="W35" s="15"/>
    </row>
    <row r="36" spans="1:23">
      <c r="B36" s="24" t="s">
        <v>30</v>
      </c>
      <c r="C36" s="26">
        <f t="shared" ref="C36:J36" si="6">MIN(C3:C30)</f>
        <v>0.759493670886076</v>
      </c>
      <c r="D36" s="26">
        <f t="shared" si="6"/>
        <v>66.252744533915958</v>
      </c>
      <c r="E36" s="26">
        <f>MIN(E3:E30)</f>
        <v>47.432810036150677</v>
      </c>
      <c r="F36" s="26">
        <f t="shared" si="6"/>
        <v>53.141310651459506</v>
      </c>
      <c r="G36" s="26">
        <f t="shared" si="6"/>
        <v>62.8</v>
      </c>
      <c r="H36" s="26">
        <f t="shared" si="6"/>
        <v>39</v>
      </c>
      <c r="I36" s="26">
        <f>MIN(I3:I30)</f>
        <v>41.930379746835442</v>
      </c>
      <c r="J36" s="26">
        <f t="shared" si="6"/>
        <v>0.15419407894736842</v>
      </c>
      <c r="K36" s="134"/>
      <c r="L36" s="134"/>
      <c r="M36" s="134"/>
      <c r="N36" s="134"/>
      <c r="O36" s="134"/>
      <c r="P36" s="134"/>
      <c r="Q36" s="134"/>
      <c r="R36" s="134"/>
      <c r="S36" s="134"/>
      <c r="T36" s="26">
        <f>MIN(T3:T30)</f>
        <v>52.2572692100944</v>
      </c>
      <c r="U36" s="134"/>
      <c r="V36" s="134"/>
      <c r="W36" s="15"/>
    </row>
    <row r="37" spans="1:23">
      <c r="B37" s="24" t="s">
        <v>31</v>
      </c>
      <c r="C37" s="26">
        <f t="shared" ref="C37:J37" si="7">MAX(C3:C30)</f>
        <v>48.960739030023092</v>
      </c>
      <c r="D37" s="26">
        <f t="shared" si="7"/>
        <v>98.890676035075103</v>
      </c>
      <c r="E37" s="26">
        <f>MAX(E3:E30)</f>
        <v>99.548815151828805</v>
      </c>
      <c r="F37" s="26">
        <f t="shared" si="7"/>
        <v>100.40946314831665</v>
      </c>
      <c r="G37" s="26">
        <f t="shared" si="7"/>
        <v>98.5</v>
      </c>
      <c r="H37" s="26">
        <f t="shared" si="7"/>
        <v>100</v>
      </c>
      <c r="I37" s="26">
        <f>MAX(I3:I30)</f>
        <v>83.853211009174316</v>
      </c>
      <c r="J37" s="26">
        <f t="shared" si="7"/>
        <v>21.567821008472482</v>
      </c>
      <c r="K37" s="134"/>
      <c r="L37" s="134"/>
      <c r="M37" s="134"/>
      <c r="N37" s="134"/>
      <c r="O37" s="134"/>
      <c r="P37" s="134"/>
      <c r="Q37" s="134"/>
      <c r="R37" s="134"/>
      <c r="S37" s="134"/>
      <c r="T37" s="26">
        <f>MAX(T3:T30)</f>
        <v>78.438570219447911</v>
      </c>
      <c r="U37" s="134"/>
      <c r="V37" s="134"/>
      <c r="W37" s="15"/>
    </row>
    <row r="38" spans="1:23">
      <c r="B38" s="134"/>
      <c r="C38" s="134"/>
      <c r="D38" s="134"/>
      <c r="E38" s="134"/>
      <c r="F38" s="134"/>
      <c r="G38" s="134"/>
      <c r="H38" s="134"/>
      <c r="I38" s="134"/>
      <c r="J38" s="134"/>
      <c r="K38" s="134"/>
      <c r="L38" s="134"/>
      <c r="M38" s="134"/>
      <c r="N38" s="134"/>
      <c r="O38" s="134"/>
      <c r="P38" s="134"/>
      <c r="Q38" s="134"/>
      <c r="R38" s="134"/>
      <c r="S38" s="134"/>
      <c r="T38" s="134"/>
      <c r="U38" s="134"/>
      <c r="V38" s="134"/>
      <c r="W38" s="15"/>
    </row>
    <row r="39" spans="1:23">
      <c r="B39" s="47"/>
      <c r="C39" s="47"/>
      <c r="D39" s="47"/>
      <c r="E39" s="47"/>
      <c r="F39" s="47"/>
      <c r="G39" s="68"/>
      <c r="H39" s="68"/>
      <c r="I39" s="68"/>
      <c r="J39" s="68"/>
      <c r="K39" s="134"/>
      <c r="L39" s="134"/>
      <c r="M39" s="134"/>
      <c r="N39" s="134"/>
      <c r="O39" s="134"/>
      <c r="P39" s="134"/>
      <c r="Q39" s="134"/>
      <c r="R39" s="134"/>
      <c r="S39" s="134"/>
      <c r="T39" s="134"/>
      <c r="U39" s="134"/>
      <c r="V39" s="134"/>
      <c r="W39" s="15"/>
    </row>
    <row r="40" spans="1:23" ht="15.75" thickBot="1">
      <c r="F40" s="57"/>
      <c r="G40" s="57"/>
      <c r="H40" s="57"/>
      <c r="I40" s="64"/>
      <c r="J40" s="57"/>
      <c r="K40" s="134"/>
      <c r="L40" s="134"/>
      <c r="M40" s="134"/>
      <c r="N40" s="134"/>
      <c r="O40" s="134"/>
      <c r="P40" s="134"/>
      <c r="Q40" s="134"/>
      <c r="R40" s="134"/>
      <c r="S40" s="134"/>
      <c r="T40" s="134"/>
      <c r="U40" s="134"/>
      <c r="V40" s="134"/>
      <c r="W40" s="15"/>
    </row>
    <row r="41" spans="1:23" s="128" customFormat="1" ht="75" customHeight="1" thickBot="1">
      <c r="A41" s="190" t="s">
        <v>106</v>
      </c>
      <c r="B41" s="191"/>
      <c r="C41" s="169" t="s">
        <v>96</v>
      </c>
      <c r="D41" s="169" t="s">
        <v>97</v>
      </c>
      <c r="E41" s="169" t="s">
        <v>98</v>
      </c>
      <c r="F41" s="169" t="s">
        <v>99</v>
      </c>
      <c r="G41" s="169" t="s">
        <v>100</v>
      </c>
      <c r="H41" s="169" t="s">
        <v>107</v>
      </c>
      <c r="I41" s="169" t="s">
        <v>102</v>
      </c>
      <c r="J41" s="125" t="s">
        <v>103</v>
      </c>
      <c r="K41" s="192" t="s">
        <v>56</v>
      </c>
      <c r="L41" s="192"/>
      <c r="M41" s="192"/>
      <c r="N41" s="192"/>
      <c r="O41" s="192"/>
      <c r="P41" s="192"/>
      <c r="Q41" s="192"/>
      <c r="R41" s="192"/>
      <c r="S41" s="126"/>
      <c r="T41" s="193" t="s">
        <v>94</v>
      </c>
      <c r="U41" s="194"/>
      <c r="V41" s="127"/>
      <c r="W41" s="27" t="s">
        <v>69</v>
      </c>
    </row>
    <row r="42" spans="1:23" s="128" customFormat="1" ht="15.75" thickBot="1">
      <c r="A42" s="6" t="s">
        <v>47</v>
      </c>
      <c r="B42" s="7" t="s">
        <v>26</v>
      </c>
      <c r="C42" s="129" t="s">
        <v>127</v>
      </c>
      <c r="D42" s="171" t="s">
        <v>111</v>
      </c>
      <c r="E42" s="171" t="s">
        <v>111</v>
      </c>
      <c r="F42" s="171" t="s">
        <v>110</v>
      </c>
      <c r="G42" s="171" t="s">
        <v>111</v>
      </c>
      <c r="H42" s="171" t="s">
        <v>111</v>
      </c>
      <c r="I42" s="171" t="s">
        <v>133</v>
      </c>
      <c r="J42" s="172" t="s">
        <v>130</v>
      </c>
      <c r="K42" s="173" t="s">
        <v>58</v>
      </c>
      <c r="L42" s="173" t="s">
        <v>59</v>
      </c>
      <c r="M42" s="173" t="s">
        <v>60</v>
      </c>
      <c r="N42" s="173" t="s">
        <v>61</v>
      </c>
      <c r="O42" s="173" t="s">
        <v>64</v>
      </c>
      <c r="P42" s="173" t="s">
        <v>65</v>
      </c>
      <c r="Q42" s="173" t="s">
        <v>104</v>
      </c>
      <c r="R42" s="173" t="s">
        <v>105</v>
      </c>
      <c r="S42" s="173"/>
      <c r="T42" s="170" t="s">
        <v>62</v>
      </c>
      <c r="U42" s="9" t="s">
        <v>57</v>
      </c>
      <c r="V42" s="173"/>
      <c r="W42" s="28" t="s">
        <v>74</v>
      </c>
    </row>
    <row r="43" spans="1:23">
      <c r="A43" s="130">
        <v>1</v>
      </c>
      <c r="B43" s="131" t="s">
        <v>27</v>
      </c>
      <c r="C43" s="1">
        <v>21.301775147928993</v>
      </c>
      <c r="D43" s="1">
        <v>97.441388670416501</v>
      </c>
      <c r="E43" s="1">
        <v>90.806177293756477</v>
      </c>
      <c r="F43" s="122">
        <v>75.30960557810387</v>
      </c>
      <c r="G43" s="122">
        <v>90.7</v>
      </c>
      <c r="H43" s="122">
        <v>97.8</v>
      </c>
      <c r="I43" s="1">
        <v>86.894075403949728</v>
      </c>
      <c r="J43" s="93">
        <v>2.5004717871296473</v>
      </c>
      <c r="K43" s="132">
        <v>10</v>
      </c>
      <c r="L43" s="132">
        <v>20</v>
      </c>
      <c r="M43" s="132">
        <v>20</v>
      </c>
      <c r="N43" s="132">
        <v>10</v>
      </c>
      <c r="O43" s="132">
        <v>10</v>
      </c>
      <c r="P43" s="132">
        <v>10</v>
      </c>
      <c r="Q43" s="132">
        <v>10</v>
      </c>
      <c r="R43" s="132">
        <v>10</v>
      </c>
      <c r="S43" s="133">
        <f t="shared" ref="S43:S70" si="8">SUM(K43:R43)</f>
        <v>100</v>
      </c>
      <c r="T43" s="13">
        <f t="shared" ref="T43:T70" si="9">((C43*K43)+(D43*L43)+(E43*M43)+(F43*N43)+(G43*O43)+(H43*P43)+(I43*Q43)+(J43*R43))/SUM(K43,L43,M43,N43,O43,P43,Q43,R43)</f>
        <v>75.10010598454582</v>
      </c>
      <c r="U43" s="14">
        <f t="shared" ref="U43:U70" si="10">RANK(T43,T$43:T$70)</f>
        <v>9</v>
      </c>
      <c r="V43" s="134"/>
      <c r="W43" s="29">
        <f>T83-T43</f>
        <v>-2.8564366780463359</v>
      </c>
    </row>
    <row r="44" spans="1:23">
      <c r="A44" s="135">
        <v>2</v>
      </c>
      <c r="B44" s="136" t="s">
        <v>17</v>
      </c>
      <c r="C44" s="2">
        <v>0.56497175141242939</v>
      </c>
      <c r="D44" s="2">
        <v>70.011556804576614</v>
      </c>
      <c r="E44" s="2">
        <v>72.793557206427295</v>
      </c>
      <c r="F44" s="122">
        <v>68.773704171934256</v>
      </c>
      <c r="G44" s="122">
        <v>88.1</v>
      </c>
      <c r="H44" s="122">
        <v>40.5</v>
      </c>
      <c r="I44" s="2">
        <v>60.888252148997132</v>
      </c>
      <c r="J44" s="175"/>
      <c r="K44" s="132">
        <v>10</v>
      </c>
      <c r="L44" s="132">
        <v>20</v>
      </c>
      <c r="M44" s="132">
        <v>20</v>
      </c>
      <c r="N44" s="132">
        <v>10</v>
      </c>
      <c r="O44" s="132">
        <v>10</v>
      </c>
      <c r="P44" s="132">
        <v>10</v>
      </c>
      <c r="Q44" s="132">
        <v>10</v>
      </c>
      <c r="R44" s="137">
        <v>0</v>
      </c>
      <c r="S44" s="133">
        <f t="shared" si="8"/>
        <v>90</v>
      </c>
      <c r="T44" s="13">
        <f t="shared" si="9"/>
        <v>60.493017343816852</v>
      </c>
      <c r="U44" s="18">
        <f t="shared" si="10"/>
        <v>26</v>
      </c>
      <c r="V44" s="134"/>
      <c r="W44" s="29">
        <f t="shared" ref="W44:W70" si="11">T84-T44</f>
        <v>-6.0170545639269051</v>
      </c>
    </row>
    <row r="45" spans="1:23">
      <c r="A45" s="135">
        <v>3</v>
      </c>
      <c r="B45" s="136" t="s">
        <v>18</v>
      </c>
      <c r="C45" s="2">
        <v>3.7735849056603774</v>
      </c>
      <c r="D45" s="2">
        <v>92.954218360765353</v>
      </c>
      <c r="E45" s="2">
        <v>85.311907495927571</v>
      </c>
      <c r="F45" s="122">
        <v>80</v>
      </c>
      <c r="G45" s="122">
        <v>99</v>
      </c>
      <c r="H45" s="122">
        <v>95.3</v>
      </c>
      <c r="I45" s="2">
        <v>78.327645051194537</v>
      </c>
      <c r="J45" s="93">
        <v>2.2236695199106813</v>
      </c>
      <c r="K45" s="132">
        <v>10</v>
      </c>
      <c r="L45" s="132">
        <v>20</v>
      </c>
      <c r="M45" s="132">
        <v>20</v>
      </c>
      <c r="N45" s="132">
        <v>10</v>
      </c>
      <c r="O45" s="132">
        <v>10</v>
      </c>
      <c r="P45" s="132">
        <v>10</v>
      </c>
      <c r="Q45" s="132">
        <v>10</v>
      </c>
      <c r="R45" s="132">
        <v>10</v>
      </c>
      <c r="S45" s="133">
        <f t="shared" si="8"/>
        <v>100</v>
      </c>
      <c r="T45" s="13">
        <f t="shared" si="9"/>
        <v>71.515715119015141</v>
      </c>
      <c r="U45" s="18">
        <f t="shared" si="10"/>
        <v>13</v>
      </c>
      <c r="V45" s="134"/>
      <c r="W45" s="29">
        <f t="shared" si="11"/>
        <v>-2.5521878189414906</v>
      </c>
    </row>
    <row r="46" spans="1:23">
      <c r="A46" s="135">
        <v>4</v>
      </c>
      <c r="B46" s="136" t="s">
        <v>19</v>
      </c>
      <c r="C46" s="2">
        <v>25</v>
      </c>
      <c r="D46" s="2">
        <v>96.267798637527008</v>
      </c>
      <c r="E46" s="2">
        <v>99.66777003441824</v>
      </c>
      <c r="F46" s="122">
        <v>71.998597202197715</v>
      </c>
      <c r="G46" s="122">
        <v>97.7</v>
      </c>
      <c r="H46" s="122">
        <v>99.2</v>
      </c>
      <c r="I46" s="2">
        <v>89.097744360902254</v>
      </c>
      <c r="J46" s="93">
        <v>15.031804486106463</v>
      </c>
      <c r="K46" s="132">
        <v>10</v>
      </c>
      <c r="L46" s="132">
        <v>20</v>
      </c>
      <c r="M46" s="132">
        <v>20</v>
      </c>
      <c r="N46" s="132">
        <v>10</v>
      </c>
      <c r="O46" s="132">
        <v>10</v>
      </c>
      <c r="P46" s="132">
        <v>10</v>
      </c>
      <c r="Q46" s="132">
        <v>10</v>
      </c>
      <c r="R46" s="132">
        <v>10</v>
      </c>
      <c r="S46" s="133">
        <f t="shared" si="8"/>
        <v>100</v>
      </c>
      <c r="T46" s="13">
        <f t="shared" si="9"/>
        <v>78.989928339309699</v>
      </c>
      <c r="U46" s="18">
        <f t="shared" si="10"/>
        <v>2</v>
      </c>
      <c r="V46" s="134"/>
      <c r="W46" s="29">
        <f t="shared" si="11"/>
        <v>-1.6885973370339684</v>
      </c>
    </row>
    <row r="47" spans="1:23">
      <c r="A47" s="135">
        <v>5</v>
      </c>
      <c r="B47" s="136" t="s">
        <v>16</v>
      </c>
      <c r="C47" s="2">
        <v>14.209591474245114</v>
      </c>
      <c r="D47" s="2">
        <v>91.567517193849213</v>
      </c>
      <c r="E47" s="2">
        <v>94.922140007521563</v>
      </c>
      <c r="F47" s="122">
        <v>88.766371589791376</v>
      </c>
      <c r="G47" s="122">
        <v>93.9</v>
      </c>
      <c r="H47" s="122">
        <v>98.5</v>
      </c>
      <c r="I47" s="1">
        <v>86.229508196721312</v>
      </c>
      <c r="J47" s="93">
        <v>1.9854288270631844</v>
      </c>
      <c r="K47" s="132">
        <v>10</v>
      </c>
      <c r="L47" s="132">
        <v>20</v>
      </c>
      <c r="M47" s="132">
        <v>20</v>
      </c>
      <c r="N47" s="132">
        <v>10</v>
      </c>
      <c r="O47" s="132">
        <v>10</v>
      </c>
      <c r="P47" s="132">
        <v>10</v>
      </c>
      <c r="Q47" s="132">
        <v>10</v>
      </c>
      <c r="R47" s="132">
        <v>10</v>
      </c>
      <c r="S47" s="133">
        <f t="shared" si="8"/>
        <v>100</v>
      </c>
      <c r="T47" s="13">
        <f t="shared" si="9"/>
        <v>75.657021449056245</v>
      </c>
      <c r="U47" s="18">
        <f t="shared" si="10"/>
        <v>7</v>
      </c>
      <c r="V47" s="134"/>
      <c r="W47" s="29">
        <f t="shared" si="11"/>
        <v>-3.7014725940067308</v>
      </c>
    </row>
    <row r="48" spans="1:23">
      <c r="A48" s="135">
        <v>6</v>
      </c>
      <c r="B48" s="136" t="s">
        <v>20</v>
      </c>
      <c r="C48" s="2">
        <v>17.931034482758619</v>
      </c>
      <c r="D48" s="2">
        <v>81.213162052620731</v>
      </c>
      <c r="E48" s="2">
        <v>82.724617477174206</v>
      </c>
      <c r="F48" s="122">
        <v>66.336470199768854</v>
      </c>
      <c r="G48" s="122">
        <v>90.6</v>
      </c>
      <c r="H48" s="122">
        <v>96.1</v>
      </c>
      <c r="I48" s="2">
        <v>66.165413533834581</v>
      </c>
      <c r="J48" s="93">
        <v>2.2279348757497859</v>
      </c>
      <c r="K48" s="132">
        <v>10</v>
      </c>
      <c r="L48" s="132">
        <v>20</v>
      </c>
      <c r="M48" s="132">
        <v>20</v>
      </c>
      <c r="N48" s="132">
        <v>10</v>
      </c>
      <c r="O48" s="132">
        <v>10</v>
      </c>
      <c r="P48" s="132">
        <v>10</v>
      </c>
      <c r="Q48" s="132">
        <v>10</v>
      </c>
      <c r="R48" s="132">
        <v>10</v>
      </c>
      <c r="S48" s="133">
        <f t="shared" si="8"/>
        <v>100</v>
      </c>
      <c r="T48" s="13">
        <f t="shared" si="9"/>
        <v>66.723641215170176</v>
      </c>
      <c r="U48" s="18">
        <f t="shared" si="10"/>
        <v>22</v>
      </c>
      <c r="V48" s="134"/>
      <c r="W48" s="29">
        <f t="shared" si="11"/>
        <v>-3.7304847691922163</v>
      </c>
    </row>
    <row r="49" spans="1:23">
      <c r="A49" s="135">
        <v>7</v>
      </c>
      <c r="B49" s="136" t="s">
        <v>21</v>
      </c>
      <c r="C49" s="2">
        <v>21.518987341772153</v>
      </c>
      <c r="D49" s="2">
        <v>96.026621516743646</v>
      </c>
      <c r="E49" s="2">
        <v>91.426435932212556</v>
      </c>
      <c r="F49" s="122">
        <v>74.863342719893993</v>
      </c>
      <c r="G49" s="122">
        <v>93.1</v>
      </c>
      <c r="H49" s="122">
        <v>98.2</v>
      </c>
      <c r="I49" s="2">
        <v>86.374133949191688</v>
      </c>
      <c r="J49" s="93">
        <v>2.2354272778721</v>
      </c>
      <c r="K49" s="132">
        <v>10</v>
      </c>
      <c r="L49" s="132">
        <v>20</v>
      </c>
      <c r="M49" s="132">
        <v>20</v>
      </c>
      <c r="N49" s="132">
        <v>10</v>
      </c>
      <c r="O49" s="132">
        <v>10</v>
      </c>
      <c r="P49" s="132">
        <v>10</v>
      </c>
      <c r="Q49" s="132">
        <v>10</v>
      </c>
      <c r="R49" s="132">
        <v>10</v>
      </c>
      <c r="S49" s="133">
        <f t="shared" si="8"/>
        <v>100</v>
      </c>
      <c r="T49" s="13">
        <f t="shared" si="9"/>
        <v>75.119800618664229</v>
      </c>
      <c r="U49" s="18">
        <f t="shared" si="10"/>
        <v>8</v>
      </c>
      <c r="V49" s="134"/>
      <c r="W49" s="29">
        <f t="shared" si="11"/>
        <v>-2.0617170551837489</v>
      </c>
    </row>
    <row r="50" spans="1:23">
      <c r="A50" s="135">
        <v>8</v>
      </c>
      <c r="B50" s="136" t="s">
        <v>22</v>
      </c>
      <c r="C50" s="2">
        <v>8.4745762711864412</v>
      </c>
      <c r="D50" s="2">
        <v>86.595555771004456</v>
      </c>
      <c r="E50" s="2">
        <v>74.935552382859811</v>
      </c>
      <c r="F50" s="122">
        <v>88.846387898809013</v>
      </c>
      <c r="G50" s="122">
        <v>89</v>
      </c>
      <c r="H50" s="122">
        <v>88.9</v>
      </c>
      <c r="I50" s="2">
        <v>55.096011816838995</v>
      </c>
      <c r="J50" s="93">
        <v>0.22923646623170518</v>
      </c>
      <c r="K50" s="132">
        <v>10</v>
      </c>
      <c r="L50" s="132">
        <v>20</v>
      </c>
      <c r="M50" s="132">
        <v>20</v>
      </c>
      <c r="N50" s="132">
        <v>10</v>
      </c>
      <c r="O50" s="132">
        <v>10</v>
      </c>
      <c r="P50" s="132">
        <v>10</v>
      </c>
      <c r="Q50" s="132">
        <v>10</v>
      </c>
      <c r="R50" s="132">
        <v>10</v>
      </c>
      <c r="S50" s="133">
        <f t="shared" si="8"/>
        <v>100</v>
      </c>
      <c r="T50" s="13">
        <f t="shared" si="9"/>
        <v>65.360842876079474</v>
      </c>
      <c r="U50" s="18">
        <f t="shared" si="10"/>
        <v>24</v>
      </c>
      <c r="V50" s="134"/>
      <c r="W50" s="29">
        <f t="shared" si="11"/>
        <v>-3.102159918940373</v>
      </c>
    </row>
    <row r="51" spans="1:23">
      <c r="A51" s="135">
        <v>9</v>
      </c>
      <c r="B51" s="136" t="s">
        <v>23</v>
      </c>
      <c r="C51" s="2">
        <v>16.182572614107883</v>
      </c>
      <c r="D51" s="2">
        <v>89.113661042066383</v>
      </c>
      <c r="E51" s="2">
        <v>70.485692530660387</v>
      </c>
      <c r="F51" s="122">
        <v>84.325167944629158</v>
      </c>
      <c r="G51" s="122">
        <v>86.7</v>
      </c>
      <c r="H51" s="122">
        <v>98.2</v>
      </c>
      <c r="I51" s="1">
        <v>83.016304347826093</v>
      </c>
      <c r="J51" s="93">
        <v>3.122262240825465</v>
      </c>
      <c r="K51" s="132">
        <v>10</v>
      </c>
      <c r="L51" s="132">
        <v>20</v>
      </c>
      <c r="M51" s="132">
        <v>20</v>
      </c>
      <c r="N51" s="132">
        <v>10</v>
      </c>
      <c r="O51" s="132">
        <v>10</v>
      </c>
      <c r="P51" s="132">
        <v>10</v>
      </c>
      <c r="Q51" s="132">
        <v>10</v>
      </c>
      <c r="R51" s="132">
        <v>10</v>
      </c>
      <c r="S51" s="133">
        <f t="shared" si="8"/>
        <v>100</v>
      </c>
      <c r="T51" s="13">
        <f t="shared" si="9"/>
        <v>69.074501429284211</v>
      </c>
      <c r="U51" s="18">
        <f t="shared" si="10"/>
        <v>16</v>
      </c>
      <c r="V51" s="134"/>
      <c r="W51" s="29">
        <f t="shared" si="11"/>
        <v>-2.0568632290285365</v>
      </c>
    </row>
    <row r="52" spans="1:23">
      <c r="A52" s="135">
        <v>10</v>
      </c>
      <c r="B52" s="136" t="s">
        <v>24</v>
      </c>
      <c r="C52" s="2">
        <v>27.393617021276594</v>
      </c>
      <c r="D52" s="2">
        <v>92.351818517767953</v>
      </c>
      <c r="E52" s="2">
        <v>93.11613850607047</v>
      </c>
      <c r="F52" s="122">
        <v>99.958491153427076</v>
      </c>
      <c r="G52" s="122">
        <v>98.1</v>
      </c>
      <c r="H52" s="122">
        <v>97.5</v>
      </c>
      <c r="I52" s="2">
        <v>85.602503912363062</v>
      </c>
      <c r="J52" s="93">
        <v>1.6280259120354585</v>
      </c>
      <c r="K52" s="132">
        <v>10</v>
      </c>
      <c r="L52" s="132">
        <v>20</v>
      </c>
      <c r="M52" s="132">
        <v>20</v>
      </c>
      <c r="N52" s="132">
        <v>10</v>
      </c>
      <c r="O52" s="132">
        <v>10</v>
      </c>
      <c r="P52" s="132">
        <v>10</v>
      </c>
      <c r="Q52" s="132">
        <v>10</v>
      </c>
      <c r="R52" s="132">
        <v>10</v>
      </c>
      <c r="S52" s="133">
        <f t="shared" si="8"/>
        <v>100</v>
      </c>
      <c r="T52" s="13">
        <f t="shared" si="9"/>
        <v>78.111855204677894</v>
      </c>
      <c r="U52" s="18">
        <f t="shared" si="10"/>
        <v>5</v>
      </c>
      <c r="V52" s="134"/>
      <c r="W52" s="29">
        <f t="shared" si="11"/>
        <v>-4.8953126315344377</v>
      </c>
    </row>
    <row r="53" spans="1:23">
      <c r="A53" s="135">
        <v>11</v>
      </c>
      <c r="B53" s="136" t="s">
        <v>54</v>
      </c>
      <c r="C53" s="2">
        <v>8.536585365853659</v>
      </c>
      <c r="D53" s="2">
        <v>81.000485244166043</v>
      </c>
      <c r="E53" s="2">
        <v>51.410050380674718</v>
      </c>
      <c r="F53" s="122">
        <v>84.13781895010564</v>
      </c>
      <c r="G53" s="122">
        <v>83.9</v>
      </c>
      <c r="H53" s="122">
        <v>87.4</v>
      </c>
      <c r="I53" s="2">
        <v>85.807860262008731</v>
      </c>
      <c r="J53" s="93">
        <v>0.15419407894736842</v>
      </c>
      <c r="K53" s="132">
        <v>10</v>
      </c>
      <c r="L53" s="132">
        <v>20</v>
      </c>
      <c r="M53" s="132">
        <v>20</v>
      </c>
      <c r="N53" s="132">
        <v>10</v>
      </c>
      <c r="O53" s="132">
        <v>10</v>
      </c>
      <c r="P53" s="132">
        <v>10</v>
      </c>
      <c r="Q53" s="132">
        <v>10</v>
      </c>
      <c r="R53" s="132">
        <v>10</v>
      </c>
      <c r="S53" s="133">
        <f t="shared" si="8"/>
        <v>100</v>
      </c>
      <c r="T53" s="13">
        <f t="shared" si="9"/>
        <v>61.475752990659693</v>
      </c>
      <c r="U53" s="18">
        <f t="shared" si="10"/>
        <v>25</v>
      </c>
      <c r="V53" s="134"/>
      <c r="W53" s="29">
        <f t="shared" si="11"/>
        <v>-4.5009702548510901</v>
      </c>
    </row>
    <row r="54" spans="1:23">
      <c r="A54" s="135">
        <v>12</v>
      </c>
      <c r="B54" s="136" t="s">
        <v>25</v>
      </c>
      <c r="C54" s="2">
        <v>6.2814070351758806</v>
      </c>
      <c r="D54" s="2">
        <v>85.207605472680839</v>
      </c>
      <c r="E54" s="2">
        <v>78.095155522470094</v>
      </c>
      <c r="F54" s="122">
        <v>91.071754610188066</v>
      </c>
      <c r="G54" s="122">
        <v>91.6</v>
      </c>
      <c r="H54" s="122">
        <v>94.4</v>
      </c>
      <c r="I54" s="2">
        <v>75.471698113207552</v>
      </c>
      <c r="J54" s="93">
        <v>1.5937198906982988</v>
      </c>
      <c r="K54" s="132">
        <v>10</v>
      </c>
      <c r="L54" s="132">
        <v>20</v>
      </c>
      <c r="M54" s="132">
        <v>20</v>
      </c>
      <c r="N54" s="132">
        <v>10</v>
      </c>
      <c r="O54" s="132">
        <v>10</v>
      </c>
      <c r="P54" s="132">
        <v>10</v>
      </c>
      <c r="Q54" s="132">
        <v>10</v>
      </c>
      <c r="R54" s="132">
        <v>10</v>
      </c>
      <c r="S54" s="133">
        <f t="shared" si="8"/>
        <v>100</v>
      </c>
      <c r="T54" s="13">
        <f t="shared" si="9"/>
        <v>68.702410163957168</v>
      </c>
      <c r="U54" s="18">
        <f t="shared" si="10"/>
        <v>18</v>
      </c>
      <c r="V54" s="134"/>
      <c r="W54" s="29">
        <f t="shared" si="11"/>
        <v>-2.4702001784006455</v>
      </c>
    </row>
    <row r="55" spans="1:23" ht="15.75" customHeight="1">
      <c r="A55" s="135">
        <v>13</v>
      </c>
      <c r="B55" s="136" t="s">
        <v>0</v>
      </c>
      <c r="C55" s="2">
        <v>18.978102189781023</v>
      </c>
      <c r="D55" s="2">
        <v>87.937581449692175</v>
      </c>
      <c r="E55" s="2">
        <v>86.590223999109199</v>
      </c>
      <c r="F55" s="122">
        <v>63.322755054066761</v>
      </c>
      <c r="G55" s="122">
        <v>80.5</v>
      </c>
      <c r="H55" s="122">
        <v>90.2</v>
      </c>
      <c r="I55" s="1">
        <v>82.840236686390526</v>
      </c>
      <c r="J55" s="93">
        <v>2.1802325581395348</v>
      </c>
      <c r="K55" s="132">
        <v>10</v>
      </c>
      <c r="L55" s="132">
        <v>20</v>
      </c>
      <c r="M55" s="132">
        <v>20</v>
      </c>
      <c r="N55" s="132">
        <v>10</v>
      </c>
      <c r="O55" s="132">
        <v>10</v>
      </c>
      <c r="P55" s="132">
        <v>10</v>
      </c>
      <c r="Q55" s="132">
        <v>10</v>
      </c>
      <c r="R55" s="132">
        <v>10</v>
      </c>
      <c r="S55" s="133">
        <f t="shared" si="8"/>
        <v>100</v>
      </c>
      <c r="T55" s="13">
        <f t="shared" si="9"/>
        <v>68.707693738598067</v>
      </c>
      <c r="U55" s="18">
        <f t="shared" si="10"/>
        <v>17</v>
      </c>
      <c r="V55" s="134"/>
      <c r="W55" s="29">
        <f t="shared" si="11"/>
        <v>-4.4731476298794206</v>
      </c>
    </row>
    <row r="56" spans="1:23">
      <c r="A56" s="135">
        <v>14</v>
      </c>
      <c r="B56" s="136" t="s">
        <v>1</v>
      </c>
      <c r="C56" s="2">
        <v>11.363636363636363</v>
      </c>
      <c r="D56" s="2">
        <v>68.111125368920824</v>
      </c>
      <c r="E56" s="2">
        <v>70.526384934414239</v>
      </c>
      <c r="F56" s="122">
        <v>60.179184140297373</v>
      </c>
      <c r="G56" s="122">
        <v>72.599999999999994</v>
      </c>
      <c r="H56" s="122">
        <v>76.7</v>
      </c>
      <c r="I56" s="2">
        <v>54.077253218884117</v>
      </c>
      <c r="J56" s="93">
        <v>0.92140921409214083</v>
      </c>
      <c r="K56" s="132">
        <v>10</v>
      </c>
      <c r="L56" s="132">
        <v>20</v>
      </c>
      <c r="M56" s="132">
        <v>20</v>
      </c>
      <c r="N56" s="132">
        <v>10</v>
      </c>
      <c r="O56" s="132">
        <v>10</v>
      </c>
      <c r="P56" s="132">
        <v>10</v>
      </c>
      <c r="Q56" s="132">
        <v>10</v>
      </c>
      <c r="R56" s="132">
        <v>10</v>
      </c>
      <c r="S56" s="133">
        <f t="shared" si="8"/>
        <v>100</v>
      </c>
      <c r="T56" s="13">
        <f t="shared" si="9"/>
        <v>55.311650354358015</v>
      </c>
      <c r="U56" s="18">
        <f t="shared" si="10"/>
        <v>28</v>
      </c>
      <c r="V56" s="134"/>
      <c r="W56" s="29">
        <f t="shared" si="11"/>
        <v>-4.5069296654928763</v>
      </c>
    </row>
    <row r="57" spans="1:23">
      <c r="A57" s="135">
        <v>15</v>
      </c>
      <c r="B57" s="136" t="s">
        <v>2</v>
      </c>
      <c r="C57" s="2">
        <v>12.76595744680851</v>
      </c>
      <c r="D57" s="2">
        <v>86.494088482074744</v>
      </c>
      <c r="E57" s="2">
        <v>83.245272628035238</v>
      </c>
      <c r="F57" s="122">
        <v>78.024691358024683</v>
      </c>
      <c r="G57" s="122">
        <v>93.1</v>
      </c>
      <c r="H57" s="122">
        <v>86.5</v>
      </c>
      <c r="I57" s="2">
        <v>48.812095032397409</v>
      </c>
      <c r="J57" s="93">
        <v>0.15419407894736842</v>
      </c>
      <c r="K57" s="132">
        <v>10</v>
      </c>
      <c r="L57" s="132">
        <v>20</v>
      </c>
      <c r="M57" s="132">
        <v>20</v>
      </c>
      <c r="N57" s="132">
        <v>10</v>
      </c>
      <c r="O57" s="132">
        <v>10</v>
      </c>
      <c r="P57" s="132">
        <v>10</v>
      </c>
      <c r="Q57" s="132">
        <v>10</v>
      </c>
      <c r="R57" s="132">
        <v>10</v>
      </c>
      <c r="S57" s="133">
        <f t="shared" si="8"/>
        <v>100</v>
      </c>
      <c r="T57" s="13">
        <f t="shared" si="9"/>
        <v>65.883566013639793</v>
      </c>
      <c r="U57" s="18">
        <f t="shared" si="10"/>
        <v>23</v>
      </c>
      <c r="V57" s="134"/>
      <c r="W57" s="29">
        <f t="shared" si="11"/>
        <v>-3.8502145347595018</v>
      </c>
    </row>
    <row r="58" spans="1:23">
      <c r="A58" s="135">
        <v>16</v>
      </c>
      <c r="B58" s="136" t="s">
        <v>3</v>
      </c>
      <c r="C58" s="2">
        <v>25</v>
      </c>
      <c r="D58" s="2">
        <v>95.130142737195627</v>
      </c>
      <c r="E58" s="2">
        <v>90.943863744058987</v>
      </c>
      <c r="F58" s="122">
        <v>96.44065117749328</v>
      </c>
      <c r="G58" s="122">
        <v>98.3</v>
      </c>
      <c r="H58" s="122">
        <v>100</v>
      </c>
      <c r="I58" s="2">
        <v>76.018099547511312</v>
      </c>
      <c r="J58" s="93">
        <v>2.1028037383177574</v>
      </c>
      <c r="K58" s="132">
        <v>10</v>
      </c>
      <c r="L58" s="132">
        <v>20</v>
      </c>
      <c r="M58" s="132">
        <v>20</v>
      </c>
      <c r="N58" s="132">
        <v>10</v>
      </c>
      <c r="O58" s="132">
        <v>10</v>
      </c>
      <c r="P58" s="132">
        <v>10</v>
      </c>
      <c r="Q58" s="132">
        <v>10</v>
      </c>
      <c r="R58" s="132">
        <v>10</v>
      </c>
      <c r="S58" s="133">
        <f t="shared" si="8"/>
        <v>100</v>
      </c>
      <c r="T58" s="13">
        <f t="shared" si="9"/>
        <v>77.00095674258317</v>
      </c>
      <c r="U58" s="18">
        <f t="shared" si="10"/>
        <v>6</v>
      </c>
      <c r="V58" s="134"/>
      <c r="W58" s="29">
        <f t="shared" si="11"/>
        <v>-3.4266694408609766</v>
      </c>
    </row>
    <row r="59" spans="1:23">
      <c r="A59" s="135">
        <v>17</v>
      </c>
      <c r="B59" s="136" t="s">
        <v>4</v>
      </c>
      <c r="C59" s="2">
        <v>7.3619631901840492</v>
      </c>
      <c r="D59" s="2">
        <v>84.591748548984796</v>
      </c>
      <c r="E59" s="2">
        <v>82.873099742633045</v>
      </c>
      <c r="F59" s="122">
        <v>99.958491153427076</v>
      </c>
      <c r="G59" s="122">
        <v>99.3</v>
      </c>
      <c r="H59" s="122">
        <v>88.2</v>
      </c>
      <c r="I59" s="2">
        <v>64.547677261613686</v>
      </c>
      <c r="J59" s="93">
        <v>0.3009630818619583</v>
      </c>
      <c r="K59" s="132">
        <v>10</v>
      </c>
      <c r="L59" s="132">
        <v>20</v>
      </c>
      <c r="M59" s="132">
        <v>20</v>
      </c>
      <c r="N59" s="132">
        <v>10</v>
      </c>
      <c r="O59" s="132">
        <v>10</v>
      </c>
      <c r="P59" s="132">
        <v>10</v>
      </c>
      <c r="Q59" s="132">
        <v>10</v>
      </c>
      <c r="R59" s="132">
        <v>10</v>
      </c>
      <c r="S59" s="133">
        <f t="shared" si="8"/>
        <v>100</v>
      </c>
      <c r="T59" s="13">
        <f t="shared" si="9"/>
        <v>69.459879127032252</v>
      </c>
      <c r="U59" s="18">
        <f t="shared" si="10"/>
        <v>15</v>
      </c>
      <c r="V59" s="134"/>
      <c r="W59" s="29">
        <f t="shared" si="11"/>
        <v>-2.4799502016651189</v>
      </c>
    </row>
    <row r="60" spans="1:23">
      <c r="A60" s="135">
        <v>18</v>
      </c>
      <c r="B60" s="136" t="s">
        <v>5</v>
      </c>
      <c r="C60" s="2">
        <v>19.047619047619047</v>
      </c>
      <c r="D60" s="2">
        <v>97.208956610610414</v>
      </c>
      <c r="E60" s="2">
        <v>81.540619513372661</v>
      </c>
      <c r="F60" s="122">
        <v>72.680899300963546</v>
      </c>
      <c r="G60" s="122">
        <v>86.7</v>
      </c>
      <c r="H60" s="122">
        <v>97.8</v>
      </c>
      <c r="I60" s="2"/>
      <c r="J60" s="93">
        <v>2.7649769585253456</v>
      </c>
      <c r="K60" s="132">
        <v>10</v>
      </c>
      <c r="L60" s="132">
        <v>20</v>
      </c>
      <c r="M60" s="132">
        <v>20</v>
      </c>
      <c r="N60" s="132">
        <v>10</v>
      </c>
      <c r="O60" s="132">
        <v>10</v>
      </c>
      <c r="P60" s="132">
        <v>10</v>
      </c>
      <c r="Q60" s="137">
        <v>0</v>
      </c>
      <c r="R60" s="132">
        <v>10</v>
      </c>
      <c r="S60" s="133">
        <f t="shared" si="8"/>
        <v>90</v>
      </c>
      <c r="T60" s="13">
        <f t="shared" si="9"/>
        <v>70.721405283897127</v>
      </c>
      <c r="U60" s="18">
        <f t="shared" si="10"/>
        <v>14</v>
      </c>
      <c r="V60" s="134"/>
      <c r="W60" s="29">
        <f t="shared" si="11"/>
        <v>0.64772465479893526</v>
      </c>
    </row>
    <row r="61" spans="1:23">
      <c r="A61" s="135">
        <v>19</v>
      </c>
      <c r="B61" s="136" t="s">
        <v>6</v>
      </c>
      <c r="C61" s="2">
        <v>22.471910112359552</v>
      </c>
      <c r="D61" s="2">
        <v>97.507658381527278</v>
      </c>
      <c r="E61" s="2">
        <v>97.851293362557684</v>
      </c>
      <c r="F61" s="122">
        <v>84.986239433850997</v>
      </c>
      <c r="G61" s="122">
        <v>96.1</v>
      </c>
      <c r="H61" s="122">
        <v>99.4</v>
      </c>
      <c r="I61" s="2">
        <v>89.63636363636364</v>
      </c>
      <c r="J61" s="93">
        <v>6.5506592231856509</v>
      </c>
      <c r="K61" s="132">
        <v>10</v>
      </c>
      <c r="L61" s="132">
        <v>20</v>
      </c>
      <c r="M61" s="132">
        <v>20</v>
      </c>
      <c r="N61" s="132">
        <v>10</v>
      </c>
      <c r="O61" s="132">
        <v>10</v>
      </c>
      <c r="P61" s="132">
        <v>10</v>
      </c>
      <c r="Q61" s="132">
        <v>10</v>
      </c>
      <c r="R61" s="132">
        <v>10</v>
      </c>
      <c r="S61" s="133">
        <f t="shared" si="8"/>
        <v>100</v>
      </c>
      <c r="T61" s="13">
        <f t="shared" si="9"/>
        <v>78.986307589392979</v>
      </c>
      <c r="U61" s="18">
        <f t="shared" si="10"/>
        <v>3</v>
      </c>
      <c r="V61" s="134"/>
      <c r="W61" s="29">
        <f t="shared" si="11"/>
        <v>-1.9592797842770864</v>
      </c>
    </row>
    <row r="62" spans="1:23">
      <c r="A62" s="135">
        <v>20</v>
      </c>
      <c r="B62" s="136" t="s">
        <v>7</v>
      </c>
      <c r="C62" s="2">
        <v>22.5</v>
      </c>
      <c r="D62" s="2">
        <v>89.930035190166322</v>
      </c>
      <c r="E62" s="2">
        <v>76.576108397277679</v>
      </c>
      <c r="F62" s="122">
        <v>95.610706082093273</v>
      </c>
      <c r="G62" s="122">
        <v>91.7</v>
      </c>
      <c r="H62" s="122">
        <v>96.6</v>
      </c>
      <c r="I62" s="2">
        <v>83.618233618233617</v>
      </c>
      <c r="J62" s="93">
        <v>3.9381854436689934</v>
      </c>
      <c r="K62" s="132">
        <v>10</v>
      </c>
      <c r="L62" s="132">
        <v>20</v>
      </c>
      <c r="M62" s="132">
        <v>20</v>
      </c>
      <c r="N62" s="132">
        <v>10</v>
      </c>
      <c r="O62" s="132">
        <v>10</v>
      </c>
      <c r="P62" s="132">
        <v>10</v>
      </c>
      <c r="Q62" s="132">
        <v>10</v>
      </c>
      <c r="R62" s="132">
        <v>10</v>
      </c>
      <c r="S62" s="133">
        <f t="shared" si="8"/>
        <v>100</v>
      </c>
      <c r="T62" s="13">
        <f t="shared" si="9"/>
        <v>72.697941231888393</v>
      </c>
      <c r="U62" s="18">
        <f t="shared" si="10"/>
        <v>12</v>
      </c>
      <c r="V62" s="134"/>
      <c r="W62" s="29">
        <f t="shared" si="11"/>
        <v>-2.5279500702181821</v>
      </c>
    </row>
    <row r="63" spans="1:23">
      <c r="A63" s="135">
        <v>21</v>
      </c>
      <c r="B63" s="136" t="s">
        <v>8</v>
      </c>
      <c r="C63" s="2">
        <v>8.1818181818181817</v>
      </c>
      <c r="D63" s="2">
        <v>81.251415987075319</v>
      </c>
      <c r="E63" s="2">
        <v>70.860269614388727</v>
      </c>
      <c r="F63" s="122">
        <v>99.958491153427076</v>
      </c>
      <c r="G63" s="122">
        <v>96.2</v>
      </c>
      <c r="H63" s="122">
        <v>82.4</v>
      </c>
      <c r="I63" s="1">
        <v>78.554216867469876</v>
      </c>
      <c r="J63" s="93">
        <v>0.43286056363971259</v>
      </c>
      <c r="K63" s="132">
        <v>10</v>
      </c>
      <c r="L63" s="132">
        <v>20</v>
      </c>
      <c r="M63" s="132">
        <v>20</v>
      </c>
      <c r="N63" s="132">
        <v>10</v>
      </c>
      <c r="O63" s="132">
        <v>10</v>
      </c>
      <c r="P63" s="132">
        <v>10</v>
      </c>
      <c r="Q63" s="132">
        <v>10</v>
      </c>
      <c r="R63" s="132">
        <v>10</v>
      </c>
      <c r="S63" s="133">
        <f t="shared" si="8"/>
        <v>100</v>
      </c>
      <c r="T63" s="13">
        <f t="shared" si="9"/>
        <v>66.99507579692829</v>
      </c>
      <c r="U63" s="18">
        <f t="shared" si="10"/>
        <v>21</v>
      </c>
      <c r="V63" s="134"/>
      <c r="W63" s="29">
        <f t="shared" si="11"/>
        <v>-1.9950630653265904</v>
      </c>
    </row>
    <row r="64" spans="1:23">
      <c r="A64" s="135">
        <v>22</v>
      </c>
      <c r="B64" s="136" t="s">
        <v>9</v>
      </c>
      <c r="C64" s="2">
        <v>6.5088757396449708</v>
      </c>
      <c r="D64" s="2">
        <v>89.042849876343993</v>
      </c>
      <c r="E64" s="2">
        <v>79.082904430385497</v>
      </c>
      <c r="F64" s="122">
        <v>89.380111414009718</v>
      </c>
      <c r="G64" s="122">
        <v>89.9</v>
      </c>
      <c r="H64" s="122">
        <v>91.4</v>
      </c>
      <c r="I64" s="2">
        <v>72.183588317107095</v>
      </c>
      <c r="J64" s="93">
        <v>0.60606060606060608</v>
      </c>
      <c r="K64" s="132">
        <v>10</v>
      </c>
      <c r="L64" s="132">
        <v>20</v>
      </c>
      <c r="M64" s="132">
        <v>20</v>
      </c>
      <c r="N64" s="132">
        <v>10</v>
      </c>
      <c r="O64" s="132">
        <v>10</v>
      </c>
      <c r="P64" s="132">
        <v>10</v>
      </c>
      <c r="Q64" s="132">
        <v>10</v>
      </c>
      <c r="R64" s="132">
        <v>10</v>
      </c>
      <c r="S64" s="133">
        <f t="shared" si="8"/>
        <v>100</v>
      </c>
      <c r="T64" s="13">
        <f t="shared" si="9"/>
        <v>68.623014469028135</v>
      </c>
      <c r="U64" s="18">
        <f t="shared" si="10"/>
        <v>19</v>
      </c>
      <c r="V64" s="134"/>
      <c r="W64" s="29">
        <f t="shared" si="11"/>
        <v>-2.773640834515021</v>
      </c>
    </row>
    <row r="65" spans="1:23">
      <c r="A65" s="135">
        <v>23</v>
      </c>
      <c r="B65" s="136" t="s">
        <v>10</v>
      </c>
      <c r="C65" s="2">
        <v>1.3333333333333333</v>
      </c>
      <c r="D65" s="2">
        <v>68.295169997022811</v>
      </c>
      <c r="E65" s="2">
        <v>75.623455090477449</v>
      </c>
      <c r="F65" s="122">
        <v>92.467789890981166</v>
      </c>
      <c r="G65" s="122">
        <v>87.9</v>
      </c>
      <c r="H65" s="122">
        <v>63.4</v>
      </c>
      <c r="I65" s="2">
        <v>70.722433460076047</v>
      </c>
      <c r="J65" s="93">
        <v>0.32958768359582374</v>
      </c>
      <c r="K65" s="132">
        <v>10</v>
      </c>
      <c r="L65" s="132">
        <v>20</v>
      </c>
      <c r="M65" s="132">
        <v>20</v>
      </c>
      <c r="N65" s="132">
        <v>10</v>
      </c>
      <c r="O65" s="132">
        <v>10</v>
      </c>
      <c r="P65" s="132">
        <v>10</v>
      </c>
      <c r="Q65" s="132">
        <v>10</v>
      </c>
      <c r="R65" s="132">
        <v>10</v>
      </c>
      <c r="S65" s="133">
        <f t="shared" si="8"/>
        <v>100</v>
      </c>
      <c r="T65" s="13">
        <f t="shared" si="9"/>
        <v>60.399039454298702</v>
      </c>
      <c r="U65" s="18">
        <f t="shared" si="10"/>
        <v>27</v>
      </c>
      <c r="V65" s="134"/>
      <c r="W65" s="119">
        <f t="shared" si="11"/>
        <v>-4.532510389892046</v>
      </c>
    </row>
    <row r="66" spans="1:23">
      <c r="A66" s="135">
        <v>24</v>
      </c>
      <c r="B66" s="136" t="s">
        <v>11</v>
      </c>
      <c r="C66" s="2">
        <v>9.3567251461988299</v>
      </c>
      <c r="D66" s="2">
        <v>98.499930552340388</v>
      </c>
      <c r="E66" s="2">
        <v>73.93546565726831</v>
      </c>
      <c r="F66" s="122">
        <v>91.379925120342307</v>
      </c>
      <c r="G66" s="122">
        <v>93.8</v>
      </c>
      <c r="H66" s="122">
        <v>94.3</v>
      </c>
      <c r="I66" s="2">
        <v>92.473118279569889</v>
      </c>
      <c r="J66" s="93">
        <v>3.7001441614608361</v>
      </c>
      <c r="K66" s="132">
        <v>10</v>
      </c>
      <c r="L66" s="132">
        <v>20</v>
      </c>
      <c r="M66" s="132">
        <v>20</v>
      </c>
      <c r="N66" s="132">
        <v>10</v>
      </c>
      <c r="O66" s="132">
        <v>10</v>
      </c>
      <c r="P66" s="132">
        <v>10</v>
      </c>
      <c r="Q66" s="132">
        <v>10</v>
      </c>
      <c r="R66" s="132">
        <v>10</v>
      </c>
      <c r="S66" s="133">
        <f t="shared" si="8"/>
        <v>100</v>
      </c>
      <c r="T66" s="13">
        <f t="shared" si="9"/>
        <v>72.988070512678931</v>
      </c>
      <c r="U66" s="18">
        <f t="shared" si="10"/>
        <v>11</v>
      </c>
      <c r="V66" s="134"/>
      <c r="W66" s="119">
        <f t="shared" si="11"/>
        <v>-3.6222496112125668</v>
      </c>
    </row>
    <row r="67" spans="1:23">
      <c r="A67" s="135">
        <v>25</v>
      </c>
      <c r="B67" s="136" t="s">
        <v>12</v>
      </c>
      <c r="C67" s="2">
        <v>5.0359712230215825</v>
      </c>
      <c r="D67" s="2">
        <v>92.020094436752231</v>
      </c>
      <c r="E67" s="2">
        <v>74.44246236582984</v>
      </c>
      <c r="F67" s="122">
        <v>82.544085595403203</v>
      </c>
      <c r="G67" s="122">
        <v>98.9</v>
      </c>
      <c r="H67" s="122">
        <v>86.9</v>
      </c>
      <c r="I67" s="1">
        <v>75.662650602409641</v>
      </c>
      <c r="J67" s="93">
        <v>0.74923905408569424</v>
      </c>
      <c r="K67" s="132">
        <v>10</v>
      </c>
      <c r="L67" s="132">
        <v>20</v>
      </c>
      <c r="M67" s="132">
        <v>20</v>
      </c>
      <c r="N67" s="132">
        <v>10</v>
      </c>
      <c r="O67" s="132">
        <v>10</v>
      </c>
      <c r="P67" s="132">
        <v>10</v>
      </c>
      <c r="Q67" s="132">
        <v>10</v>
      </c>
      <c r="R67" s="132">
        <v>10</v>
      </c>
      <c r="S67" s="133">
        <f t="shared" si="8"/>
        <v>100</v>
      </c>
      <c r="T67" s="13">
        <f t="shared" si="9"/>
        <v>68.271706008008437</v>
      </c>
      <c r="U67" s="18">
        <f t="shared" si="10"/>
        <v>20</v>
      </c>
      <c r="V67" s="134"/>
      <c r="W67" s="119">
        <f t="shared" si="11"/>
        <v>-2.1734206323956755</v>
      </c>
    </row>
    <row r="68" spans="1:23">
      <c r="A68" s="135">
        <v>26</v>
      </c>
      <c r="B68" s="136" t="s">
        <v>13</v>
      </c>
      <c r="C68" s="2">
        <v>47.15025906735751</v>
      </c>
      <c r="D68" s="2">
        <v>96.522811840932803</v>
      </c>
      <c r="E68" s="2">
        <v>92.241446387411713</v>
      </c>
      <c r="F68" s="122">
        <v>78.123962631004886</v>
      </c>
      <c r="G68" s="122">
        <v>95.9</v>
      </c>
      <c r="H68" s="122">
        <v>98.6</v>
      </c>
      <c r="I68" s="2">
        <v>95.095367847411438</v>
      </c>
      <c r="J68" s="93">
        <v>7.9000675219446315</v>
      </c>
      <c r="K68" s="132">
        <v>10</v>
      </c>
      <c r="L68" s="132">
        <v>20</v>
      </c>
      <c r="M68" s="132">
        <v>20</v>
      </c>
      <c r="N68" s="132">
        <v>10</v>
      </c>
      <c r="O68" s="132">
        <v>10</v>
      </c>
      <c r="P68" s="132">
        <v>10</v>
      </c>
      <c r="Q68" s="132">
        <v>10</v>
      </c>
      <c r="R68" s="132">
        <v>10</v>
      </c>
      <c r="S68" s="133">
        <f t="shared" si="8"/>
        <v>100</v>
      </c>
      <c r="T68" s="13">
        <f t="shared" si="9"/>
        <v>80.029817352440759</v>
      </c>
      <c r="U68" s="18">
        <f t="shared" si="10"/>
        <v>1</v>
      </c>
      <c r="V68" s="134"/>
      <c r="W68" s="119">
        <f t="shared" si="11"/>
        <v>-2.6994436186951276</v>
      </c>
    </row>
    <row r="69" spans="1:23">
      <c r="A69" s="135">
        <v>27</v>
      </c>
      <c r="B69" s="136" t="s">
        <v>14</v>
      </c>
      <c r="C69" s="2">
        <v>42.408376963350783</v>
      </c>
      <c r="D69" s="2">
        <v>85.620555734312305</v>
      </c>
      <c r="E69" s="2">
        <v>98.775253676370028</v>
      </c>
      <c r="F69" s="122">
        <v>82.355156022026648</v>
      </c>
      <c r="G69" s="122">
        <v>96.3</v>
      </c>
      <c r="H69" s="122">
        <v>99.5</v>
      </c>
      <c r="I69" s="2">
        <v>89.952153110047846</v>
      </c>
      <c r="J69" s="93">
        <v>8.4722359207022393</v>
      </c>
      <c r="K69" s="132">
        <v>10</v>
      </c>
      <c r="L69" s="132">
        <v>20</v>
      </c>
      <c r="M69" s="132">
        <v>20</v>
      </c>
      <c r="N69" s="132">
        <v>10</v>
      </c>
      <c r="O69" s="132">
        <v>10</v>
      </c>
      <c r="P69" s="132">
        <v>10</v>
      </c>
      <c r="Q69" s="132">
        <v>10</v>
      </c>
      <c r="R69" s="132">
        <v>10</v>
      </c>
      <c r="S69" s="133">
        <f t="shared" si="8"/>
        <v>100</v>
      </c>
      <c r="T69" s="13">
        <f t="shared" si="9"/>
        <v>78.777954083749222</v>
      </c>
      <c r="U69" s="18">
        <f t="shared" si="10"/>
        <v>4</v>
      </c>
      <c r="V69" s="134"/>
      <c r="W69" s="119">
        <f t="shared" si="11"/>
        <v>-2.6022545204620116</v>
      </c>
    </row>
    <row r="70" spans="1:23" s="15" customFormat="1" ht="15" customHeight="1" thickBot="1">
      <c r="A70" s="21">
        <v>28</v>
      </c>
      <c r="B70" s="138" t="s">
        <v>15</v>
      </c>
      <c r="C70" s="91">
        <v>17.344173441734416</v>
      </c>
      <c r="D70" s="91">
        <v>93.870167074409068</v>
      </c>
      <c r="E70" s="91">
        <v>93.447316094945393</v>
      </c>
      <c r="F70" s="176">
        <v>76.168224299065429</v>
      </c>
      <c r="G70" s="176">
        <v>87.7</v>
      </c>
      <c r="H70" s="176">
        <v>98.7</v>
      </c>
      <c r="I70" s="91">
        <v>71.230982019363765</v>
      </c>
      <c r="J70" s="94">
        <v>7.7091078841633172</v>
      </c>
      <c r="K70" s="132">
        <v>10</v>
      </c>
      <c r="L70" s="132">
        <v>20</v>
      </c>
      <c r="M70" s="132">
        <v>20</v>
      </c>
      <c r="N70" s="132">
        <v>10</v>
      </c>
      <c r="O70" s="132">
        <v>10</v>
      </c>
      <c r="P70" s="132">
        <v>10</v>
      </c>
      <c r="Q70" s="132">
        <v>10</v>
      </c>
      <c r="R70" s="132">
        <v>10</v>
      </c>
      <c r="S70" s="133">
        <f t="shared" si="8"/>
        <v>100</v>
      </c>
      <c r="T70" s="174">
        <f t="shared" si="9"/>
        <v>73.348745398303578</v>
      </c>
      <c r="U70" s="23">
        <f t="shared" si="10"/>
        <v>10</v>
      </c>
      <c r="V70" s="134"/>
      <c r="W70" s="30">
        <f t="shared" si="11"/>
        <v>-1.9591807323922978</v>
      </c>
    </row>
    <row r="71" spans="1:23" s="15" customFormat="1" ht="15" customHeight="1">
      <c r="A71" s="168"/>
      <c r="B71" s="134"/>
      <c r="C71" s="134"/>
      <c r="D71" s="134"/>
      <c r="E71" s="134"/>
      <c r="F71" s="134"/>
      <c r="G71" s="134"/>
      <c r="H71" s="134"/>
      <c r="I71" s="134"/>
      <c r="J71" s="134"/>
      <c r="K71" s="134"/>
      <c r="L71" s="134"/>
      <c r="M71" s="134"/>
      <c r="N71" s="134"/>
      <c r="O71" s="134"/>
      <c r="P71" s="134"/>
      <c r="Q71" s="134"/>
      <c r="R71" s="134"/>
      <c r="S71" s="134"/>
      <c r="T71" s="134"/>
      <c r="U71" s="134"/>
      <c r="V71" s="134"/>
      <c r="W71" s="168"/>
    </row>
    <row r="72" spans="1:23" ht="15.75" thickBot="1">
      <c r="A72" s="132"/>
      <c r="B72" s="5" t="s">
        <v>67</v>
      </c>
      <c r="C72" s="5"/>
      <c r="D72" s="5"/>
      <c r="E72" s="5"/>
      <c r="F72" s="5"/>
      <c r="G72" s="5"/>
      <c r="H72" s="5"/>
      <c r="I72" s="5"/>
      <c r="J72" s="5"/>
      <c r="K72" s="134"/>
      <c r="L72" s="134"/>
      <c r="M72" s="134"/>
      <c r="N72" s="134"/>
      <c r="O72" s="134"/>
      <c r="P72" s="134"/>
      <c r="Q72" s="134"/>
      <c r="R72" s="134"/>
      <c r="S72" s="134"/>
      <c r="T72" s="134"/>
      <c r="U72" s="134"/>
      <c r="V72" s="134"/>
      <c r="W72" s="168"/>
    </row>
    <row r="73" spans="1:23" ht="15.75" thickBot="1">
      <c r="A73" s="132"/>
      <c r="B73" s="24" t="s">
        <v>28</v>
      </c>
      <c r="C73" s="2">
        <f t="shared" ref="C73:J73" si="12">AVERAGE(C43:C70)</f>
        <v>15.999193744936653</v>
      </c>
      <c r="D73" s="2">
        <f>AVERAGE(D43:D70)</f>
        <v>88.27806148401946</v>
      </c>
      <c r="E73" s="2">
        <f>AVERAGE(E43:E70)</f>
        <v>82.651808371739619</v>
      </c>
      <c r="F73" s="2">
        <f t="shared" si="12"/>
        <v>82.784609851618811</v>
      </c>
      <c r="G73" s="2">
        <f t="shared" si="12"/>
        <v>91.689285714285717</v>
      </c>
      <c r="H73" s="2">
        <f t="shared" si="12"/>
        <v>90.807142857142864</v>
      </c>
      <c r="I73" s="2">
        <f>AVERAGE(I43:I70)</f>
        <v>77.199837800069844</v>
      </c>
      <c r="J73" s="2">
        <f t="shared" si="12"/>
        <v>3.0275890020356209</v>
      </c>
      <c r="K73" s="134"/>
      <c r="L73" s="134"/>
      <c r="M73" s="134"/>
      <c r="N73" s="134"/>
      <c r="O73" s="134"/>
      <c r="P73" s="134"/>
      <c r="Q73" s="134"/>
      <c r="R73" s="134"/>
      <c r="S73" s="134"/>
      <c r="T73" s="2">
        <f>AVERAGE(T43:T70)</f>
        <v>70.518836281823653</v>
      </c>
      <c r="U73" s="134"/>
      <c r="V73" s="134"/>
      <c r="W73" s="32">
        <f>T113-T73</f>
        <v>-3.0202727537975704</v>
      </c>
    </row>
    <row r="74" spans="1:23">
      <c r="A74" s="132"/>
      <c r="B74" s="24" t="s">
        <v>32</v>
      </c>
      <c r="C74" s="2">
        <f t="shared" ref="C74:J74" si="13">STDEV(C43:C70)</f>
        <v>11.157013886688974</v>
      </c>
      <c r="D74" s="2">
        <f>STDEV(D43:D70)</f>
        <v>8.6472345452536832</v>
      </c>
      <c r="E74" s="2">
        <f>STDEV(E43:E70)</f>
        <v>11.081530319385323</v>
      </c>
      <c r="F74" s="2">
        <f t="shared" si="13"/>
        <v>11.200255147913412</v>
      </c>
      <c r="G74" s="2">
        <f t="shared" si="13"/>
        <v>6.1830915966951112</v>
      </c>
      <c r="H74" s="2">
        <f t="shared" si="13"/>
        <v>12.843154353842053</v>
      </c>
      <c r="I74" s="2">
        <f>STDEV(I43:I70)</f>
        <v>12.423916753643935</v>
      </c>
      <c r="J74" s="2">
        <f t="shared" si="13"/>
        <v>3.4155766863649357</v>
      </c>
      <c r="K74" s="134"/>
      <c r="L74" s="134"/>
      <c r="M74" s="134"/>
      <c r="N74" s="134"/>
      <c r="O74" s="134"/>
      <c r="P74" s="134"/>
      <c r="Q74" s="134"/>
      <c r="R74" s="134"/>
      <c r="S74" s="134"/>
      <c r="T74" s="2">
        <f>STDEV(T43:T70)</f>
        <v>6.3815498455992543</v>
      </c>
      <c r="U74" s="134"/>
      <c r="V74" s="134"/>
      <c r="W74" s="15"/>
    </row>
    <row r="75" spans="1:23">
      <c r="A75" s="132"/>
      <c r="B75" s="24" t="s">
        <v>29</v>
      </c>
      <c r="C75" s="25">
        <f t="shared" ref="C75:J75" si="14">COUNT(C43:C70)</f>
        <v>28</v>
      </c>
      <c r="D75" s="25">
        <f>COUNT(D43:D70)</f>
        <v>28</v>
      </c>
      <c r="E75" s="25">
        <f>COUNT(E43:E70)</f>
        <v>28</v>
      </c>
      <c r="F75" s="25">
        <f t="shared" si="14"/>
        <v>28</v>
      </c>
      <c r="G75" s="25">
        <f t="shared" si="14"/>
        <v>28</v>
      </c>
      <c r="H75" s="25">
        <f t="shared" si="14"/>
        <v>28</v>
      </c>
      <c r="I75" s="25">
        <f>COUNT(I43:I70)</f>
        <v>27</v>
      </c>
      <c r="J75" s="25">
        <f t="shared" si="14"/>
        <v>27</v>
      </c>
      <c r="K75" s="134"/>
      <c r="L75" s="134"/>
      <c r="M75" s="134"/>
      <c r="N75" s="134"/>
      <c r="O75" s="134"/>
      <c r="P75" s="134"/>
      <c r="Q75" s="134"/>
      <c r="R75" s="134"/>
      <c r="S75" s="134"/>
      <c r="T75" s="25">
        <f>COUNT(T43:T70)</f>
        <v>28</v>
      </c>
      <c r="U75" s="134"/>
      <c r="V75" s="134"/>
      <c r="W75" s="15"/>
    </row>
    <row r="76" spans="1:23">
      <c r="B76" s="24" t="s">
        <v>30</v>
      </c>
      <c r="C76" s="26">
        <f t="shared" ref="C76:J76" si="15">MIN(C43:C70)</f>
        <v>0.56497175141242939</v>
      </c>
      <c r="D76" s="26">
        <f>MIN(D43:D70)</f>
        <v>68.111125368920824</v>
      </c>
      <c r="E76" s="26">
        <f>MIN(E43:E70)</f>
        <v>51.410050380674718</v>
      </c>
      <c r="F76" s="26">
        <f t="shared" si="15"/>
        <v>60.179184140297373</v>
      </c>
      <c r="G76" s="26">
        <f t="shared" si="15"/>
        <v>72.599999999999994</v>
      </c>
      <c r="H76" s="26">
        <f t="shared" si="15"/>
        <v>40.5</v>
      </c>
      <c r="I76" s="26">
        <f>MIN(I43:I70)</f>
        <v>48.812095032397409</v>
      </c>
      <c r="J76" s="26">
        <f t="shared" si="15"/>
        <v>0.15419407894736842</v>
      </c>
      <c r="K76" s="134"/>
      <c r="L76" s="134"/>
      <c r="M76" s="134"/>
      <c r="N76" s="134"/>
      <c r="O76" s="134"/>
      <c r="P76" s="134"/>
      <c r="Q76" s="134"/>
      <c r="R76" s="134"/>
      <c r="S76" s="134"/>
      <c r="T76" s="26">
        <f>MIN(T43:T70)</f>
        <v>55.311650354358015</v>
      </c>
      <c r="U76" s="134"/>
      <c r="V76" s="134"/>
      <c r="W76" s="15"/>
    </row>
    <row r="77" spans="1:23">
      <c r="B77" s="24" t="s">
        <v>31</v>
      </c>
      <c r="C77" s="26">
        <f t="shared" ref="C77:J77" si="16">MAX(C43:C70)</f>
        <v>47.15025906735751</v>
      </c>
      <c r="D77" s="26">
        <f>MAX(D43:D70)</f>
        <v>98.499930552340388</v>
      </c>
      <c r="E77" s="26">
        <f>MAX(E43:E70)</f>
        <v>99.66777003441824</v>
      </c>
      <c r="F77" s="26">
        <f t="shared" si="16"/>
        <v>99.958491153427076</v>
      </c>
      <c r="G77" s="26">
        <f t="shared" si="16"/>
        <v>99.3</v>
      </c>
      <c r="H77" s="26">
        <f t="shared" si="16"/>
        <v>100</v>
      </c>
      <c r="I77" s="26">
        <f>MAX(I43:I70)</f>
        <v>95.095367847411438</v>
      </c>
      <c r="J77" s="26">
        <f t="shared" si="16"/>
        <v>15.031804486106463</v>
      </c>
      <c r="K77" s="134"/>
      <c r="L77" s="134"/>
      <c r="M77" s="134"/>
      <c r="N77" s="134"/>
      <c r="O77" s="134"/>
      <c r="P77" s="134"/>
      <c r="Q77" s="134"/>
      <c r="R77" s="134"/>
      <c r="S77" s="134"/>
      <c r="T77" s="26">
        <f>MAX(T43:T70)</f>
        <v>80.029817352440759</v>
      </c>
      <c r="U77" s="134"/>
      <c r="V77" s="134"/>
      <c r="W77" s="15"/>
    </row>
    <row r="78" spans="1:23">
      <c r="C78" s="68"/>
      <c r="D78" s="68"/>
      <c r="E78" s="47"/>
      <c r="F78" s="47"/>
      <c r="G78" s="68"/>
      <c r="H78" s="68"/>
      <c r="I78" s="68"/>
      <c r="J78" s="68"/>
      <c r="K78" s="134"/>
      <c r="L78" s="134"/>
      <c r="M78" s="134"/>
      <c r="N78" s="134"/>
      <c r="O78" s="134"/>
      <c r="P78" s="134"/>
      <c r="Q78" s="134"/>
      <c r="R78" s="134"/>
      <c r="S78" s="134"/>
      <c r="T78" s="134"/>
      <c r="U78" s="134"/>
      <c r="V78" s="134"/>
      <c r="W78" s="15"/>
    </row>
    <row r="79" spans="1:23">
      <c r="C79" s="68"/>
      <c r="D79" s="68"/>
      <c r="E79" s="47"/>
      <c r="F79" s="47"/>
      <c r="G79" s="68"/>
      <c r="H79" s="68"/>
      <c r="I79" s="68"/>
      <c r="J79" s="68"/>
      <c r="K79" s="134"/>
      <c r="L79" s="134"/>
      <c r="M79" s="134"/>
      <c r="N79" s="134"/>
      <c r="O79" s="134"/>
      <c r="P79" s="134"/>
      <c r="Q79" s="134"/>
      <c r="R79" s="134"/>
      <c r="S79" s="134"/>
      <c r="T79" s="134"/>
      <c r="U79" s="134"/>
      <c r="V79" s="134"/>
      <c r="W79" s="15"/>
    </row>
    <row r="80" spans="1:23" ht="14.1" customHeight="1" thickBot="1">
      <c r="C80" s="57"/>
      <c r="D80" s="57"/>
      <c r="E80" s="64"/>
      <c r="F80" s="57"/>
      <c r="G80" s="57"/>
      <c r="H80" s="57"/>
      <c r="I80" s="64"/>
      <c r="J80" s="57"/>
      <c r="K80" s="134"/>
      <c r="L80" s="134"/>
      <c r="M80" s="134"/>
      <c r="N80" s="134"/>
      <c r="O80" s="134"/>
      <c r="P80" s="134"/>
      <c r="Q80" s="134"/>
      <c r="R80" s="134"/>
      <c r="S80" s="134"/>
      <c r="T80" s="134"/>
      <c r="U80" s="134"/>
      <c r="V80" s="134"/>
      <c r="W80" s="15"/>
    </row>
    <row r="81" spans="1:23" s="128" customFormat="1" ht="75" customHeight="1" thickBot="1">
      <c r="A81" s="190" t="s">
        <v>108</v>
      </c>
      <c r="B81" s="191"/>
      <c r="C81" s="169" t="s">
        <v>96</v>
      </c>
      <c r="D81" s="169" t="s">
        <v>97</v>
      </c>
      <c r="E81" s="169" t="s">
        <v>98</v>
      </c>
      <c r="F81" s="169" t="s">
        <v>99</v>
      </c>
      <c r="G81" s="169" t="s">
        <v>100</v>
      </c>
      <c r="H81" s="169" t="s">
        <v>107</v>
      </c>
      <c r="I81" s="169" t="s">
        <v>102</v>
      </c>
      <c r="J81" s="125" t="s">
        <v>103</v>
      </c>
      <c r="K81" s="192" t="s">
        <v>56</v>
      </c>
      <c r="L81" s="192"/>
      <c r="M81" s="192"/>
      <c r="N81" s="192"/>
      <c r="O81" s="192"/>
      <c r="P81" s="192"/>
      <c r="Q81" s="192"/>
      <c r="R81" s="192"/>
      <c r="S81" s="126"/>
      <c r="T81" s="193" t="s">
        <v>94</v>
      </c>
      <c r="U81" s="194"/>
      <c r="V81" s="127"/>
      <c r="W81" s="5"/>
    </row>
    <row r="82" spans="1:23" s="128" customFormat="1" ht="15.75" thickBot="1">
      <c r="A82" s="6" t="s">
        <v>47</v>
      </c>
      <c r="B82" s="7" t="s">
        <v>26</v>
      </c>
      <c r="C82" s="129" t="s">
        <v>127</v>
      </c>
      <c r="D82" s="171" t="s">
        <v>111</v>
      </c>
      <c r="E82" s="171" t="s">
        <v>111</v>
      </c>
      <c r="F82" s="171" t="s">
        <v>110</v>
      </c>
      <c r="G82" s="171" t="s">
        <v>111</v>
      </c>
      <c r="H82" s="171" t="s">
        <v>111</v>
      </c>
      <c r="I82" s="171" t="s">
        <v>133</v>
      </c>
      <c r="J82" s="172" t="s">
        <v>130</v>
      </c>
      <c r="K82" s="173" t="s">
        <v>58</v>
      </c>
      <c r="L82" s="173" t="s">
        <v>59</v>
      </c>
      <c r="M82" s="173" t="s">
        <v>60</v>
      </c>
      <c r="N82" s="173" t="s">
        <v>61</v>
      </c>
      <c r="O82" s="173" t="s">
        <v>64</v>
      </c>
      <c r="P82" s="173" t="s">
        <v>65</v>
      </c>
      <c r="Q82" s="173" t="s">
        <v>104</v>
      </c>
      <c r="R82" s="173" t="s">
        <v>105</v>
      </c>
      <c r="S82" s="173"/>
      <c r="T82" s="170" t="s">
        <v>62</v>
      </c>
      <c r="U82" s="9" t="s">
        <v>57</v>
      </c>
      <c r="V82" s="173"/>
      <c r="W82" s="10"/>
    </row>
    <row r="83" spans="1:23">
      <c r="A83" s="130">
        <v>1</v>
      </c>
      <c r="B83" s="131" t="s">
        <v>27</v>
      </c>
      <c r="C83" s="1">
        <v>12.380952380952381</v>
      </c>
      <c r="D83" s="1">
        <v>96.424478898779682</v>
      </c>
      <c r="E83" s="1">
        <v>91.602832449930744</v>
      </c>
      <c r="F83" s="122">
        <v>73.951124567474054</v>
      </c>
      <c r="G83" s="122">
        <v>91.7</v>
      </c>
      <c r="H83" s="122">
        <v>96.1</v>
      </c>
      <c r="I83" s="1">
        <v>69.701492537313428</v>
      </c>
      <c r="J83" s="177">
        <v>2.5485008818342152</v>
      </c>
      <c r="K83" s="132">
        <v>10</v>
      </c>
      <c r="L83" s="132">
        <v>20</v>
      </c>
      <c r="M83" s="132">
        <v>20</v>
      </c>
      <c r="N83" s="132">
        <v>10</v>
      </c>
      <c r="O83" s="132">
        <v>10</v>
      </c>
      <c r="P83" s="132">
        <v>10</v>
      </c>
      <c r="Q83" s="132">
        <v>10</v>
      </c>
      <c r="R83" s="132">
        <v>10</v>
      </c>
      <c r="S83" s="133">
        <f t="shared" ref="S83:S110" si="17">SUM(K83:R83)</f>
        <v>100</v>
      </c>
      <c r="T83" s="13">
        <f>((C83*K83)+(D83*L83)+(E83*M83)+(F83*N83)+(G83*O83)+(H83*P83)+(I83*Q83)+(J83*R83))/SUM(K83,L83,M83,N83,O83,P83,Q83,R83)</f>
        <v>72.243669306499484</v>
      </c>
      <c r="U83" s="14">
        <f t="shared" ref="U83:U110" si="18">RANK(T83,T$83:T$110)</f>
        <v>8</v>
      </c>
      <c r="V83" s="134"/>
      <c r="W83" s="15"/>
    </row>
    <row r="84" spans="1:23">
      <c r="A84" s="135">
        <v>2</v>
      </c>
      <c r="B84" s="136" t="s">
        <v>17</v>
      </c>
      <c r="C84" s="2">
        <v>0.91743119266055051</v>
      </c>
      <c r="D84" s="2">
        <v>65.256909530531118</v>
      </c>
      <c r="E84" s="2">
        <v>68.90663511579362</v>
      </c>
      <c r="F84" s="122">
        <v>64.063166880068295</v>
      </c>
      <c r="G84" s="122">
        <v>77.3</v>
      </c>
      <c r="H84" s="122">
        <v>38</v>
      </c>
      <c r="I84" s="2">
        <v>41.675977653631286</v>
      </c>
      <c r="J84" s="178"/>
      <c r="K84" s="132">
        <v>10</v>
      </c>
      <c r="L84" s="132">
        <v>20</v>
      </c>
      <c r="M84" s="132">
        <v>20</v>
      </c>
      <c r="N84" s="132">
        <v>10</v>
      </c>
      <c r="O84" s="132">
        <v>10</v>
      </c>
      <c r="P84" s="132">
        <v>10</v>
      </c>
      <c r="Q84" s="132">
        <v>10</v>
      </c>
      <c r="R84" s="137">
        <v>0</v>
      </c>
      <c r="S84" s="133">
        <f t="shared" si="17"/>
        <v>90</v>
      </c>
      <c r="T84" s="13">
        <f t="shared" ref="T84:T110" si="19">((C84*K84)+(D84*L84)+(E84*M84)+(F84*N84)+(G84*O84)+(H84*P84)+(I84*Q84)+(J84*R84))/SUM(K84,L84,M84,N84,O84,P84,Q84,R84)</f>
        <v>54.475962779889947</v>
      </c>
      <c r="U84" s="18">
        <f t="shared" si="18"/>
        <v>27</v>
      </c>
      <c r="V84" s="134"/>
      <c r="W84" s="15"/>
    </row>
    <row r="85" spans="1:23">
      <c r="A85" s="135">
        <v>3</v>
      </c>
      <c r="B85" s="136" t="s">
        <v>18</v>
      </c>
      <c r="C85" s="2">
        <v>5.825242718446602</v>
      </c>
      <c r="D85" s="2">
        <v>94.377013449123368</v>
      </c>
      <c r="E85" s="2">
        <v>84.346429540148179</v>
      </c>
      <c r="F85" s="122">
        <v>77.847591429031738</v>
      </c>
      <c r="G85" s="122">
        <v>97.9</v>
      </c>
      <c r="H85" s="122">
        <v>92.5</v>
      </c>
      <c r="I85" s="2">
        <v>56.50406504065041</v>
      </c>
      <c r="J85" s="177">
        <v>1.611487834064619</v>
      </c>
      <c r="K85" s="132">
        <v>10</v>
      </c>
      <c r="L85" s="132">
        <v>20</v>
      </c>
      <c r="M85" s="132">
        <v>20</v>
      </c>
      <c r="N85" s="132">
        <v>10</v>
      </c>
      <c r="O85" s="132">
        <v>10</v>
      </c>
      <c r="P85" s="132">
        <v>10</v>
      </c>
      <c r="Q85" s="132">
        <v>10</v>
      </c>
      <c r="R85" s="132">
        <v>10</v>
      </c>
      <c r="S85" s="133">
        <f t="shared" si="17"/>
        <v>100</v>
      </c>
      <c r="T85" s="13">
        <f t="shared" si="19"/>
        <v>68.96352730007365</v>
      </c>
      <c r="U85" s="18">
        <f t="shared" si="18"/>
        <v>14</v>
      </c>
      <c r="V85" s="134"/>
      <c r="W85" s="15"/>
    </row>
    <row r="86" spans="1:23">
      <c r="A86" s="135">
        <v>4</v>
      </c>
      <c r="B86" s="136" t="s">
        <v>19</v>
      </c>
      <c r="C86" s="2">
        <v>25.358851674641148</v>
      </c>
      <c r="D86" s="2">
        <v>95.494492322057212</v>
      </c>
      <c r="E86" s="47">
        <v>99.472151946012147</v>
      </c>
      <c r="F86" s="122">
        <v>70.34441329595515</v>
      </c>
      <c r="G86" s="122">
        <v>96.4</v>
      </c>
      <c r="H86" s="122">
        <v>99</v>
      </c>
      <c r="I86" s="2">
        <v>64.098360655737707</v>
      </c>
      <c r="J86" s="177">
        <v>27.878395860284606</v>
      </c>
      <c r="K86" s="132">
        <v>10</v>
      </c>
      <c r="L86" s="132">
        <v>20</v>
      </c>
      <c r="M86" s="132">
        <v>20</v>
      </c>
      <c r="N86" s="132">
        <v>10</v>
      </c>
      <c r="O86" s="132">
        <v>10</v>
      </c>
      <c r="P86" s="132">
        <v>10</v>
      </c>
      <c r="Q86" s="132">
        <v>10</v>
      </c>
      <c r="R86" s="132">
        <v>10</v>
      </c>
      <c r="S86" s="133">
        <f t="shared" si="17"/>
        <v>100</v>
      </c>
      <c r="T86" s="13">
        <f t="shared" si="19"/>
        <v>77.301331002275731</v>
      </c>
      <c r="U86" s="18">
        <f t="shared" si="18"/>
        <v>2</v>
      </c>
      <c r="V86" s="134"/>
      <c r="W86" s="15"/>
    </row>
    <row r="87" spans="1:23">
      <c r="A87" s="135">
        <v>5</v>
      </c>
      <c r="B87" s="136" t="s">
        <v>16</v>
      </c>
      <c r="C87" s="2">
        <v>10.708898944193061</v>
      </c>
      <c r="D87" s="2">
        <v>91.50095822834227</v>
      </c>
      <c r="E87" s="2">
        <v>94.749093576976961</v>
      </c>
      <c r="F87" s="122">
        <v>86.690102758247704</v>
      </c>
      <c r="G87" s="122">
        <v>91.2</v>
      </c>
      <c r="H87" s="122">
        <v>97.2</v>
      </c>
      <c r="I87" s="1">
        <v>59.086757990867575</v>
      </c>
      <c r="J87" s="177">
        <v>2.1696252465483234</v>
      </c>
      <c r="K87" s="132">
        <v>10</v>
      </c>
      <c r="L87" s="132">
        <v>20</v>
      </c>
      <c r="M87" s="132">
        <v>20</v>
      </c>
      <c r="N87" s="132">
        <v>10</v>
      </c>
      <c r="O87" s="132">
        <v>10</v>
      </c>
      <c r="P87" s="132">
        <v>10</v>
      </c>
      <c r="Q87" s="132">
        <v>10</v>
      </c>
      <c r="R87" s="132">
        <v>10</v>
      </c>
      <c r="S87" s="133">
        <f t="shared" si="17"/>
        <v>100</v>
      </c>
      <c r="T87" s="13">
        <f t="shared" si="19"/>
        <v>71.955548855049514</v>
      </c>
      <c r="U87" s="18">
        <f t="shared" si="18"/>
        <v>9</v>
      </c>
      <c r="V87" s="134"/>
      <c r="W87" s="15"/>
    </row>
    <row r="88" spans="1:23">
      <c r="A88" s="135">
        <v>6</v>
      </c>
      <c r="B88" s="136" t="s">
        <v>20</v>
      </c>
      <c r="C88" s="2">
        <v>21.030042918454935</v>
      </c>
      <c r="D88" s="2">
        <v>78.551009036509427</v>
      </c>
      <c r="E88" s="2">
        <v>83.434347387862744</v>
      </c>
      <c r="F88" s="122">
        <v>58.708248125426046</v>
      </c>
      <c r="G88" s="122">
        <v>79</v>
      </c>
      <c r="H88" s="122">
        <v>93.3</v>
      </c>
      <c r="I88" s="2">
        <v>50.443786982248518</v>
      </c>
      <c r="J88" s="177">
        <v>3.4787735849056611</v>
      </c>
      <c r="K88" s="132">
        <v>10</v>
      </c>
      <c r="L88" s="132">
        <v>20</v>
      </c>
      <c r="M88" s="132">
        <v>20</v>
      </c>
      <c r="N88" s="132">
        <v>10</v>
      </c>
      <c r="O88" s="132">
        <v>10</v>
      </c>
      <c r="P88" s="132">
        <v>10</v>
      </c>
      <c r="Q88" s="132">
        <v>10</v>
      </c>
      <c r="R88" s="132">
        <v>10</v>
      </c>
      <c r="S88" s="133">
        <f t="shared" si="17"/>
        <v>100</v>
      </c>
      <c r="T88" s="13">
        <f t="shared" si="19"/>
        <v>62.993156445977959</v>
      </c>
      <c r="U88" s="18">
        <f t="shared" si="18"/>
        <v>22</v>
      </c>
      <c r="V88" s="134"/>
      <c r="W88" s="15"/>
    </row>
    <row r="89" spans="1:23">
      <c r="A89" s="135">
        <v>7</v>
      </c>
      <c r="B89" s="136" t="s">
        <v>21</v>
      </c>
      <c r="C89" s="2">
        <v>28.994082840236686</v>
      </c>
      <c r="D89" s="2">
        <v>94.723267571368837</v>
      </c>
      <c r="E89" s="2">
        <v>89.193965982760787</v>
      </c>
      <c r="F89" s="122">
        <v>72.892392049348871</v>
      </c>
      <c r="G89" s="122">
        <v>94.4</v>
      </c>
      <c r="H89" s="122">
        <v>97.4</v>
      </c>
      <c r="I89" s="2">
        <v>65.208333333333329</v>
      </c>
      <c r="J89" s="177">
        <v>3.8515603036266515</v>
      </c>
      <c r="K89" s="132">
        <v>10</v>
      </c>
      <c r="L89" s="132">
        <v>20</v>
      </c>
      <c r="M89" s="132">
        <v>20</v>
      </c>
      <c r="N89" s="132">
        <v>10</v>
      </c>
      <c r="O89" s="132">
        <v>10</v>
      </c>
      <c r="P89" s="132">
        <v>10</v>
      </c>
      <c r="Q89" s="132">
        <v>10</v>
      </c>
      <c r="R89" s="132">
        <v>10</v>
      </c>
      <c r="S89" s="133">
        <f t="shared" si="17"/>
        <v>100</v>
      </c>
      <c r="T89" s="13">
        <f t="shared" si="19"/>
        <v>73.05808356348048</v>
      </c>
      <c r="U89" s="18">
        <f t="shared" si="18"/>
        <v>7</v>
      </c>
      <c r="V89" s="134"/>
      <c r="W89" s="15"/>
    </row>
    <row r="90" spans="1:23">
      <c r="A90" s="135">
        <v>8</v>
      </c>
      <c r="B90" s="136" t="s">
        <v>22</v>
      </c>
      <c r="C90" s="2">
        <v>5</v>
      </c>
      <c r="D90" s="2">
        <v>84.742051638998348</v>
      </c>
      <c r="E90" s="2">
        <v>75.703447999036641</v>
      </c>
      <c r="F90" s="122">
        <v>84.379172229639522</v>
      </c>
      <c r="G90" s="122">
        <v>86.6</v>
      </c>
      <c r="H90" s="122">
        <v>82.3</v>
      </c>
      <c r="I90" s="2">
        <v>43.21608040201005</v>
      </c>
      <c r="J90" s="177">
        <v>0.20057766367137356</v>
      </c>
      <c r="K90" s="132">
        <v>10</v>
      </c>
      <c r="L90" s="132">
        <v>20</v>
      </c>
      <c r="M90" s="132">
        <v>20</v>
      </c>
      <c r="N90" s="132">
        <v>10</v>
      </c>
      <c r="O90" s="132">
        <v>10</v>
      </c>
      <c r="P90" s="132">
        <v>10</v>
      </c>
      <c r="Q90" s="132">
        <v>10</v>
      </c>
      <c r="R90" s="132">
        <v>10</v>
      </c>
      <c r="S90" s="133">
        <f t="shared" si="17"/>
        <v>100</v>
      </c>
      <c r="T90" s="13">
        <f t="shared" si="19"/>
        <v>62.258682957139101</v>
      </c>
      <c r="U90" s="18">
        <f t="shared" si="18"/>
        <v>23</v>
      </c>
      <c r="V90" s="134"/>
      <c r="W90" s="15"/>
    </row>
    <row r="91" spans="1:23">
      <c r="A91" s="135">
        <v>9</v>
      </c>
      <c r="B91" s="136" t="s">
        <v>23</v>
      </c>
      <c r="C91" s="2">
        <v>15.517241379310345</v>
      </c>
      <c r="D91" s="2">
        <v>89.645523197840674</v>
      </c>
      <c r="E91" s="2">
        <v>72.060297822785557</v>
      </c>
      <c r="F91" s="122">
        <v>81.131281979392995</v>
      </c>
      <c r="G91" s="122">
        <v>83.5</v>
      </c>
      <c r="H91" s="122">
        <v>98</v>
      </c>
      <c r="I91" s="1">
        <v>63.116591928251118</v>
      </c>
      <c r="J91" s="177">
        <v>5.4996246743498043</v>
      </c>
      <c r="K91" s="132">
        <v>10</v>
      </c>
      <c r="L91" s="132">
        <v>20</v>
      </c>
      <c r="M91" s="132">
        <v>20</v>
      </c>
      <c r="N91" s="132">
        <v>10</v>
      </c>
      <c r="O91" s="132">
        <v>10</v>
      </c>
      <c r="P91" s="132">
        <v>10</v>
      </c>
      <c r="Q91" s="132">
        <v>10</v>
      </c>
      <c r="R91" s="132">
        <v>10</v>
      </c>
      <c r="S91" s="133">
        <f t="shared" si="17"/>
        <v>100</v>
      </c>
      <c r="T91" s="13">
        <f t="shared" si="19"/>
        <v>67.017638200255675</v>
      </c>
      <c r="U91" s="18">
        <f t="shared" si="18"/>
        <v>15</v>
      </c>
      <c r="V91" s="134"/>
      <c r="W91" s="15"/>
    </row>
    <row r="92" spans="1:23">
      <c r="A92" s="135">
        <v>10</v>
      </c>
      <c r="B92" s="136" t="s">
        <v>24</v>
      </c>
      <c r="C92" s="2">
        <v>18.51063829787234</v>
      </c>
      <c r="D92" s="2">
        <v>91.349717209736397</v>
      </c>
      <c r="E92" s="2">
        <v>93.919361590628341</v>
      </c>
      <c r="F92" s="122">
        <v>92.306064133770775</v>
      </c>
      <c r="G92" s="122">
        <v>97</v>
      </c>
      <c r="H92" s="122">
        <v>96.1</v>
      </c>
      <c r="I92" s="2">
        <v>55.716162943495398</v>
      </c>
      <c r="J92" s="177">
        <v>1.9944027555664903</v>
      </c>
      <c r="K92" s="132">
        <v>10</v>
      </c>
      <c r="L92" s="132">
        <v>20</v>
      </c>
      <c r="M92" s="132">
        <v>20</v>
      </c>
      <c r="N92" s="132">
        <v>10</v>
      </c>
      <c r="O92" s="132">
        <v>10</v>
      </c>
      <c r="P92" s="132">
        <v>10</v>
      </c>
      <c r="Q92" s="132">
        <v>10</v>
      </c>
      <c r="R92" s="132">
        <v>10</v>
      </c>
      <c r="S92" s="133">
        <f t="shared" si="17"/>
        <v>100</v>
      </c>
      <c r="T92" s="13">
        <f t="shared" si="19"/>
        <v>73.216542573143457</v>
      </c>
      <c r="U92" s="18">
        <f t="shared" si="18"/>
        <v>6</v>
      </c>
      <c r="V92" s="134"/>
      <c r="W92" s="15"/>
    </row>
    <row r="93" spans="1:23">
      <c r="A93" s="135">
        <v>11</v>
      </c>
      <c r="B93" s="136" t="s">
        <v>54</v>
      </c>
      <c r="C93" s="2">
        <v>6.6037735849056602</v>
      </c>
      <c r="D93" s="2">
        <v>79.074098369593926</v>
      </c>
      <c r="E93" s="2">
        <v>44.62123198685287</v>
      </c>
      <c r="F93" s="122">
        <v>73.117580094324268</v>
      </c>
      <c r="G93" s="122">
        <v>78.8</v>
      </c>
      <c r="H93" s="122">
        <v>82.4</v>
      </c>
      <c r="I93" s="2">
        <v>81.281618887015171</v>
      </c>
      <c r="J93" s="177">
        <v>0.15419407894736842</v>
      </c>
      <c r="K93" s="132">
        <v>10</v>
      </c>
      <c r="L93" s="132">
        <v>20</v>
      </c>
      <c r="M93" s="132">
        <v>20</v>
      </c>
      <c r="N93" s="132">
        <v>10</v>
      </c>
      <c r="O93" s="132">
        <v>10</v>
      </c>
      <c r="P93" s="132">
        <v>10</v>
      </c>
      <c r="Q93" s="132">
        <v>10</v>
      </c>
      <c r="R93" s="132">
        <v>10</v>
      </c>
      <c r="S93" s="133">
        <f t="shared" si="17"/>
        <v>100</v>
      </c>
      <c r="T93" s="13">
        <f t="shared" si="19"/>
        <v>56.974782735808603</v>
      </c>
      <c r="U93" s="18">
        <f t="shared" si="18"/>
        <v>25</v>
      </c>
      <c r="V93" s="134"/>
      <c r="W93" s="15"/>
    </row>
    <row r="94" spans="1:23">
      <c r="A94" s="135">
        <v>12</v>
      </c>
      <c r="B94" s="136" t="s">
        <v>25</v>
      </c>
      <c r="C94" s="2">
        <v>4.6277665995975852</v>
      </c>
      <c r="D94" s="2">
        <v>83.935679306403571</v>
      </c>
      <c r="E94" s="2">
        <v>83.209367327467859</v>
      </c>
      <c r="F94" s="122">
        <v>85.387636179376742</v>
      </c>
      <c r="G94" s="122">
        <v>86.4</v>
      </c>
      <c r="H94" s="122">
        <v>92.6</v>
      </c>
      <c r="I94" s="2">
        <v>57.427937915742802</v>
      </c>
      <c r="J94" s="177">
        <v>1.5886658931052762</v>
      </c>
      <c r="K94" s="132">
        <v>10</v>
      </c>
      <c r="L94" s="132">
        <v>20</v>
      </c>
      <c r="M94" s="132">
        <v>20</v>
      </c>
      <c r="N94" s="132">
        <v>10</v>
      </c>
      <c r="O94" s="132">
        <v>10</v>
      </c>
      <c r="P94" s="132">
        <v>10</v>
      </c>
      <c r="Q94" s="132">
        <v>10</v>
      </c>
      <c r="R94" s="132">
        <v>10</v>
      </c>
      <c r="S94" s="133">
        <f t="shared" si="17"/>
        <v>100</v>
      </c>
      <c r="T94" s="13">
        <f t="shared" si="19"/>
        <v>66.232209985556523</v>
      </c>
      <c r="U94" s="18">
        <f t="shared" si="18"/>
        <v>17</v>
      </c>
      <c r="V94" s="134"/>
      <c r="W94" s="15"/>
    </row>
    <row r="95" spans="1:23">
      <c r="A95" s="135">
        <v>13</v>
      </c>
      <c r="B95" s="136" t="s">
        <v>0</v>
      </c>
      <c r="C95" s="2">
        <v>10</v>
      </c>
      <c r="D95" s="2">
        <v>87.71386164430271</v>
      </c>
      <c r="E95" s="2">
        <v>88.105214152700185</v>
      </c>
      <c r="F95" s="122">
        <v>57.135128636691512</v>
      </c>
      <c r="G95" s="122">
        <v>70.599999999999994</v>
      </c>
      <c r="H95" s="122">
        <v>88.2</v>
      </c>
      <c r="I95" s="1">
        <v>61.229946524064175</v>
      </c>
      <c r="J95" s="177">
        <v>3.5422343324250676</v>
      </c>
      <c r="K95" s="132">
        <v>10</v>
      </c>
      <c r="L95" s="132">
        <v>20</v>
      </c>
      <c r="M95" s="132">
        <v>20</v>
      </c>
      <c r="N95" s="132">
        <v>10</v>
      </c>
      <c r="O95" s="132">
        <v>10</v>
      </c>
      <c r="P95" s="132">
        <v>10</v>
      </c>
      <c r="Q95" s="132">
        <v>10</v>
      </c>
      <c r="R95" s="132">
        <v>10</v>
      </c>
      <c r="S95" s="133">
        <f t="shared" si="17"/>
        <v>100</v>
      </c>
      <c r="T95" s="13">
        <f t="shared" si="19"/>
        <v>64.234546108718646</v>
      </c>
      <c r="U95" s="18">
        <f t="shared" si="18"/>
        <v>21</v>
      </c>
      <c r="V95" s="134"/>
      <c r="W95" s="15"/>
    </row>
    <row r="96" spans="1:23">
      <c r="A96" s="135">
        <v>14</v>
      </c>
      <c r="B96" s="136" t="s">
        <v>1</v>
      </c>
      <c r="C96" s="2">
        <v>12.217194570135746</v>
      </c>
      <c r="D96" s="2">
        <v>68.646407817300215</v>
      </c>
      <c r="E96" s="2">
        <v>72.049454691341992</v>
      </c>
      <c r="F96" s="122">
        <v>51.065929727595737</v>
      </c>
      <c r="G96" s="122">
        <v>58.1</v>
      </c>
      <c r="H96" s="122">
        <v>68.8</v>
      </c>
      <c r="I96" s="2">
        <v>34.837092731829571</v>
      </c>
      <c r="J96" s="177">
        <v>1.6352648418059008</v>
      </c>
      <c r="K96" s="132">
        <v>10</v>
      </c>
      <c r="L96" s="132">
        <v>20</v>
      </c>
      <c r="M96" s="132">
        <v>20</v>
      </c>
      <c r="N96" s="132">
        <v>10</v>
      </c>
      <c r="O96" s="132">
        <v>10</v>
      </c>
      <c r="P96" s="132">
        <v>10</v>
      </c>
      <c r="Q96" s="132">
        <v>10</v>
      </c>
      <c r="R96" s="132">
        <v>10</v>
      </c>
      <c r="S96" s="133">
        <f t="shared" si="17"/>
        <v>100</v>
      </c>
      <c r="T96" s="13">
        <f t="shared" si="19"/>
        <v>50.804720688865139</v>
      </c>
      <c r="U96" s="18">
        <f t="shared" si="18"/>
        <v>28</v>
      </c>
      <c r="V96" s="134"/>
      <c r="W96" s="15"/>
    </row>
    <row r="97" spans="1:23">
      <c r="A97" s="135">
        <v>15</v>
      </c>
      <c r="B97" s="136" t="s">
        <v>2</v>
      </c>
      <c r="C97" s="2">
        <v>21.900826446280991</v>
      </c>
      <c r="D97" s="2">
        <v>83.164280670218915</v>
      </c>
      <c r="E97" s="2">
        <v>81.509446997407068</v>
      </c>
      <c r="F97" s="122">
        <v>66.410614525139664</v>
      </c>
      <c r="G97" s="122">
        <v>81.599999999999994</v>
      </c>
      <c r="H97" s="122">
        <v>81</v>
      </c>
      <c r="I97" s="2">
        <v>39.920424403183027</v>
      </c>
      <c r="J97" s="177">
        <v>0.15419407894736842</v>
      </c>
      <c r="K97" s="132">
        <v>10</v>
      </c>
      <c r="L97" s="132">
        <v>20</v>
      </c>
      <c r="M97" s="132">
        <v>20</v>
      </c>
      <c r="N97" s="132">
        <v>10</v>
      </c>
      <c r="O97" s="132">
        <v>10</v>
      </c>
      <c r="P97" s="132">
        <v>10</v>
      </c>
      <c r="Q97" s="132">
        <v>10</v>
      </c>
      <c r="R97" s="132">
        <v>10</v>
      </c>
      <c r="S97" s="133">
        <f t="shared" si="17"/>
        <v>100</v>
      </c>
      <c r="T97" s="13">
        <f t="shared" si="19"/>
        <v>62.033351478880292</v>
      </c>
      <c r="U97" s="18">
        <f t="shared" si="18"/>
        <v>24</v>
      </c>
      <c r="V97" s="134"/>
      <c r="W97" s="15"/>
    </row>
    <row r="98" spans="1:23">
      <c r="A98" s="135">
        <v>16</v>
      </c>
      <c r="B98" s="136" t="s">
        <v>3</v>
      </c>
      <c r="C98" s="2">
        <v>23.668639053254438</v>
      </c>
      <c r="D98" s="2">
        <v>96.085449054915557</v>
      </c>
      <c r="E98" s="2">
        <v>86.078805825394213</v>
      </c>
      <c r="F98" s="122">
        <v>97.394496605048559</v>
      </c>
      <c r="G98" s="122">
        <v>97.3</v>
      </c>
      <c r="H98" s="122">
        <v>100</v>
      </c>
      <c r="I98" s="2">
        <v>51.055662188099802</v>
      </c>
      <c r="J98" s="177">
        <v>1.9955654101995564</v>
      </c>
      <c r="K98" s="132">
        <v>10</v>
      </c>
      <c r="L98" s="132">
        <v>20</v>
      </c>
      <c r="M98" s="132">
        <v>20</v>
      </c>
      <c r="N98" s="132">
        <v>10</v>
      </c>
      <c r="O98" s="132">
        <v>10</v>
      </c>
      <c r="P98" s="132">
        <v>10</v>
      </c>
      <c r="Q98" s="132">
        <v>10</v>
      </c>
      <c r="R98" s="132">
        <v>10</v>
      </c>
      <c r="S98" s="133">
        <f t="shared" si="17"/>
        <v>100</v>
      </c>
      <c r="T98" s="13">
        <f t="shared" si="19"/>
        <v>73.574287301722194</v>
      </c>
      <c r="U98" s="18">
        <f t="shared" si="18"/>
        <v>5</v>
      </c>
      <c r="V98" s="134"/>
      <c r="W98" s="15"/>
    </row>
    <row r="99" spans="1:23">
      <c r="A99" s="135">
        <v>17</v>
      </c>
      <c r="B99" s="136" t="s">
        <v>4</v>
      </c>
      <c r="C99" s="2">
        <v>4.0178571428571432</v>
      </c>
      <c r="D99" s="2">
        <v>85.111739524329138</v>
      </c>
      <c r="E99" s="2">
        <v>77.205667543090868</v>
      </c>
      <c r="F99" s="122">
        <v>98.005044714515023</v>
      </c>
      <c r="G99" s="122">
        <v>98.1</v>
      </c>
      <c r="H99" s="122">
        <v>84.1</v>
      </c>
      <c r="I99" s="1">
        <v>60.726072607260726</v>
      </c>
      <c r="J99" s="177">
        <v>0.21550065419841452</v>
      </c>
      <c r="K99" s="132">
        <v>10</v>
      </c>
      <c r="L99" s="132">
        <v>20</v>
      </c>
      <c r="M99" s="132">
        <v>20</v>
      </c>
      <c r="N99" s="132">
        <v>10</v>
      </c>
      <c r="O99" s="132">
        <v>10</v>
      </c>
      <c r="P99" s="132">
        <v>10</v>
      </c>
      <c r="Q99" s="132">
        <v>10</v>
      </c>
      <c r="R99" s="132">
        <v>10</v>
      </c>
      <c r="S99" s="133">
        <f t="shared" si="17"/>
        <v>100</v>
      </c>
      <c r="T99" s="13">
        <f t="shared" si="19"/>
        <v>66.979928925367133</v>
      </c>
      <c r="U99" s="18">
        <f t="shared" si="18"/>
        <v>16</v>
      </c>
      <c r="V99" s="134"/>
      <c r="W99" s="15"/>
    </row>
    <row r="100" spans="1:23">
      <c r="A100" s="135">
        <v>18</v>
      </c>
      <c r="B100" s="136" t="s">
        <v>5</v>
      </c>
      <c r="C100" s="2">
        <v>14.92537313432836</v>
      </c>
      <c r="D100" s="2">
        <v>96.603694509816563</v>
      </c>
      <c r="E100" s="2">
        <v>86.763456183694032</v>
      </c>
      <c r="F100" s="122">
        <v>73.354719548945269</v>
      </c>
      <c r="G100" s="122">
        <v>88.3</v>
      </c>
      <c r="H100" s="122">
        <v>96.2</v>
      </c>
      <c r="I100" s="123"/>
      <c r="J100" s="177">
        <v>2.8077753779697625</v>
      </c>
      <c r="K100" s="132">
        <v>10</v>
      </c>
      <c r="L100" s="132">
        <v>20</v>
      </c>
      <c r="M100" s="132">
        <v>20</v>
      </c>
      <c r="N100" s="132">
        <v>10</v>
      </c>
      <c r="O100" s="132">
        <v>10</v>
      </c>
      <c r="P100" s="132">
        <v>10</v>
      </c>
      <c r="Q100" s="137">
        <v>0</v>
      </c>
      <c r="R100" s="132">
        <v>10</v>
      </c>
      <c r="S100" s="133">
        <f t="shared" si="17"/>
        <v>90</v>
      </c>
      <c r="T100" s="13">
        <f t="shared" si="19"/>
        <v>71.369129938696062</v>
      </c>
      <c r="U100" s="18">
        <f t="shared" si="18"/>
        <v>11</v>
      </c>
      <c r="V100" s="134"/>
      <c r="W100" s="15"/>
    </row>
    <row r="101" spans="1:23">
      <c r="A101" s="135">
        <v>19</v>
      </c>
      <c r="B101" s="136" t="s">
        <v>6</v>
      </c>
      <c r="C101" s="2">
        <v>24</v>
      </c>
      <c r="D101" s="2">
        <v>97.75691064929191</v>
      </c>
      <c r="E101" s="2">
        <v>98.124035915128886</v>
      </c>
      <c r="F101" s="122">
        <v>83.598071555442772</v>
      </c>
      <c r="G101" s="122">
        <v>95.4</v>
      </c>
      <c r="H101" s="122">
        <v>99.7</v>
      </c>
      <c r="I101" s="2">
        <v>68.181818181818187</v>
      </c>
      <c r="J101" s="177">
        <v>7.6284951850562708</v>
      </c>
      <c r="K101" s="132">
        <v>10</v>
      </c>
      <c r="L101" s="132">
        <v>20</v>
      </c>
      <c r="M101" s="132">
        <v>20</v>
      </c>
      <c r="N101" s="132">
        <v>10</v>
      </c>
      <c r="O101" s="132">
        <v>10</v>
      </c>
      <c r="P101" s="132">
        <v>10</v>
      </c>
      <c r="Q101" s="132">
        <v>10</v>
      </c>
      <c r="R101" s="132">
        <v>10</v>
      </c>
      <c r="S101" s="133">
        <f t="shared" si="17"/>
        <v>100</v>
      </c>
      <c r="T101" s="13">
        <f t="shared" si="19"/>
        <v>77.027027805115893</v>
      </c>
      <c r="U101" s="18">
        <f t="shared" si="18"/>
        <v>3</v>
      </c>
      <c r="V101" s="134"/>
      <c r="W101" s="15"/>
    </row>
    <row r="102" spans="1:23">
      <c r="A102" s="135">
        <v>20</v>
      </c>
      <c r="B102" s="136" t="s">
        <v>7</v>
      </c>
      <c r="C102" s="2">
        <v>22</v>
      </c>
      <c r="D102" s="2">
        <v>89.890251530602569</v>
      </c>
      <c r="E102" s="2">
        <v>82.086003932362601</v>
      </c>
      <c r="F102" s="122">
        <v>84.281536961986362</v>
      </c>
      <c r="G102" s="122">
        <v>88</v>
      </c>
      <c r="H102" s="122">
        <v>94.9</v>
      </c>
      <c r="I102" s="2">
        <v>63.218390804597703</v>
      </c>
      <c r="J102" s="177">
        <v>5.3474729241877252</v>
      </c>
      <c r="K102" s="132">
        <v>10</v>
      </c>
      <c r="L102" s="132">
        <v>20</v>
      </c>
      <c r="M102" s="132">
        <v>20</v>
      </c>
      <c r="N102" s="132">
        <v>10</v>
      </c>
      <c r="O102" s="132">
        <v>10</v>
      </c>
      <c r="P102" s="132">
        <v>10</v>
      </c>
      <c r="Q102" s="132">
        <v>10</v>
      </c>
      <c r="R102" s="132">
        <v>10</v>
      </c>
      <c r="S102" s="133">
        <f t="shared" si="17"/>
        <v>100</v>
      </c>
      <c r="T102" s="13">
        <f t="shared" si="19"/>
        <v>70.169991161670211</v>
      </c>
      <c r="U102" s="18">
        <f t="shared" si="18"/>
        <v>12</v>
      </c>
      <c r="V102" s="134"/>
      <c r="W102" s="15"/>
    </row>
    <row r="103" spans="1:23">
      <c r="A103" s="135">
        <v>21</v>
      </c>
      <c r="B103" s="136" t="s">
        <v>8</v>
      </c>
      <c r="C103" s="2">
        <v>6.236559139784946</v>
      </c>
      <c r="D103" s="2">
        <v>81.744447252756217</v>
      </c>
      <c r="E103" s="2">
        <v>73.496676047195919</v>
      </c>
      <c r="F103" s="122">
        <v>91.776237150370548</v>
      </c>
      <c r="G103" s="122">
        <v>94</v>
      </c>
      <c r="H103" s="122">
        <v>77.2</v>
      </c>
      <c r="I103" s="1">
        <v>69.890510948905103</v>
      </c>
      <c r="J103" s="177">
        <v>0.41457347705213871</v>
      </c>
      <c r="K103" s="132">
        <v>10</v>
      </c>
      <c r="L103" s="132">
        <v>20</v>
      </c>
      <c r="M103" s="132">
        <v>20</v>
      </c>
      <c r="N103" s="132">
        <v>10</v>
      </c>
      <c r="O103" s="132">
        <v>10</v>
      </c>
      <c r="P103" s="132">
        <v>10</v>
      </c>
      <c r="Q103" s="132">
        <v>10</v>
      </c>
      <c r="R103" s="132">
        <v>10</v>
      </c>
      <c r="S103" s="133">
        <f t="shared" si="17"/>
        <v>100</v>
      </c>
      <c r="T103" s="13">
        <f t="shared" si="19"/>
        <v>65.0000127316017</v>
      </c>
      <c r="U103" s="18">
        <f t="shared" si="18"/>
        <v>20</v>
      </c>
      <c r="V103" s="134"/>
      <c r="W103" s="15"/>
    </row>
    <row r="104" spans="1:23">
      <c r="A104" s="135">
        <v>22</v>
      </c>
      <c r="B104" s="136" t="s">
        <v>9</v>
      </c>
      <c r="C104" s="2">
        <v>5.5555555555555554</v>
      </c>
      <c r="D104" s="2">
        <v>88.180434229027583</v>
      </c>
      <c r="E104" s="2">
        <v>80.245936445999916</v>
      </c>
      <c r="F104" s="122">
        <v>76.799242424242422</v>
      </c>
      <c r="G104" s="122">
        <v>87.2</v>
      </c>
      <c r="H104" s="122">
        <v>88.7</v>
      </c>
      <c r="I104" s="2">
        <v>62.650602409638559</v>
      </c>
      <c r="J104" s="177">
        <v>0.7355946056395587</v>
      </c>
      <c r="K104" s="132">
        <v>10</v>
      </c>
      <c r="L104" s="132">
        <v>20</v>
      </c>
      <c r="M104" s="132">
        <v>20</v>
      </c>
      <c r="N104" s="132">
        <v>10</v>
      </c>
      <c r="O104" s="132">
        <v>10</v>
      </c>
      <c r="P104" s="132">
        <v>10</v>
      </c>
      <c r="Q104" s="132">
        <v>10</v>
      </c>
      <c r="R104" s="132">
        <v>10</v>
      </c>
      <c r="S104" s="133">
        <f t="shared" si="17"/>
        <v>100</v>
      </c>
      <c r="T104" s="13">
        <f t="shared" si="19"/>
        <v>65.849373634513114</v>
      </c>
      <c r="U104" s="18">
        <f t="shared" si="18"/>
        <v>19</v>
      </c>
      <c r="V104" s="134"/>
      <c r="W104" s="15"/>
    </row>
    <row r="105" spans="1:23">
      <c r="A105" s="135">
        <v>23</v>
      </c>
      <c r="B105" s="136" t="s">
        <v>10</v>
      </c>
      <c r="C105" s="2">
        <v>1.3071895424836601</v>
      </c>
      <c r="D105" s="2">
        <v>64.677810153653212</v>
      </c>
      <c r="E105" s="2">
        <v>73.389820315115202</v>
      </c>
      <c r="F105" s="122">
        <v>78.202581926514398</v>
      </c>
      <c r="G105" s="122">
        <v>81</v>
      </c>
      <c r="H105" s="122">
        <v>59.3</v>
      </c>
      <c r="I105" s="2">
        <v>62.39067055393587</v>
      </c>
      <c r="J105" s="177">
        <v>0.32958768359582374</v>
      </c>
      <c r="K105" s="132">
        <v>10</v>
      </c>
      <c r="L105" s="132">
        <v>20</v>
      </c>
      <c r="M105" s="132">
        <v>20</v>
      </c>
      <c r="N105" s="132">
        <v>10</v>
      </c>
      <c r="O105" s="132">
        <v>10</v>
      </c>
      <c r="P105" s="132">
        <v>10</v>
      </c>
      <c r="Q105" s="132">
        <v>10</v>
      </c>
      <c r="R105" s="132">
        <v>10</v>
      </c>
      <c r="S105" s="133">
        <f t="shared" si="17"/>
        <v>100</v>
      </c>
      <c r="T105" s="13">
        <f t="shared" si="19"/>
        <v>55.866529064406656</v>
      </c>
      <c r="U105" s="18">
        <f t="shared" si="18"/>
        <v>26</v>
      </c>
      <c r="V105" s="134"/>
      <c r="W105" s="15"/>
    </row>
    <row r="106" spans="1:23">
      <c r="A106" s="135">
        <v>24</v>
      </c>
      <c r="B106" s="136" t="s">
        <v>11</v>
      </c>
      <c r="C106" s="2">
        <v>10</v>
      </c>
      <c r="D106" s="2">
        <v>99.131108591484292</v>
      </c>
      <c r="E106" s="2">
        <v>75.191825333147648</v>
      </c>
      <c r="F106" s="122">
        <v>78.926961226330022</v>
      </c>
      <c r="G106" s="122">
        <v>83.6</v>
      </c>
      <c r="H106" s="122">
        <v>91.6</v>
      </c>
      <c r="I106" s="2">
        <v>75.6989247311828</v>
      </c>
      <c r="J106" s="177">
        <v>5.1864552078868407</v>
      </c>
      <c r="K106" s="132">
        <v>10</v>
      </c>
      <c r="L106" s="132">
        <v>20</v>
      </c>
      <c r="M106" s="132">
        <v>20</v>
      </c>
      <c r="N106" s="132">
        <v>10</v>
      </c>
      <c r="O106" s="132">
        <v>10</v>
      </c>
      <c r="P106" s="132">
        <v>10</v>
      </c>
      <c r="Q106" s="132">
        <v>10</v>
      </c>
      <c r="R106" s="132">
        <v>10</v>
      </c>
      <c r="S106" s="133">
        <f t="shared" si="17"/>
        <v>100</v>
      </c>
      <c r="T106" s="13">
        <f t="shared" si="19"/>
        <v>69.365820901466364</v>
      </c>
      <c r="U106" s="18">
        <f t="shared" si="18"/>
        <v>13</v>
      </c>
      <c r="V106" s="134"/>
      <c r="W106" s="15"/>
    </row>
    <row r="107" spans="1:23">
      <c r="A107" s="135">
        <v>25</v>
      </c>
      <c r="B107" s="136" t="s">
        <v>12</v>
      </c>
      <c r="C107" s="2">
        <v>5.5248618784530388</v>
      </c>
      <c r="D107" s="2">
        <v>92.061862204474863</v>
      </c>
      <c r="E107" s="2">
        <v>78.580381351827029</v>
      </c>
      <c r="F107" s="122">
        <v>77.019894437677621</v>
      </c>
      <c r="G107" s="122">
        <v>96.1</v>
      </c>
      <c r="H107" s="122">
        <v>83.5</v>
      </c>
      <c r="I107" s="1">
        <v>56.869565217391305</v>
      </c>
      <c r="J107" s="177">
        <v>0.68404511000184887</v>
      </c>
      <c r="K107" s="132">
        <v>10</v>
      </c>
      <c r="L107" s="132">
        <v>20</v>
      </c>
      <c r="M107" s="132">
        <v>20</v>
      </c>
      <c r="N107" s="132">
        <v>10</v>
      </c>
      <c r="O107" s="132">
        <v>10</v>
      </c>
      <c r="P107" s="132">
        <v>10</v>
      </c>
      <c r="Q107" s="132">
        <v>10</v>
      </c>
      <c r="R107" s="132">
        <v>10</v>
      </c>
      <c r="S107" s="133">
        <f t="shared" si="17"/>
        <v>100</v>
      </c>
      <c r="T107" s="13">
        <f t="shared" si="19"/>
        <v>66.098285375612761</v>
      </c>
      <c r="U107" s="18">
        <f t="shared" si="18"/>
        <v>18</v>
      </c>
      <c r="V107" s="134"/>
      <c r="W107" s="15"/>
    </row>
    <row r="108" spans="1:23">
      <c r="A108" s="135">
        <v>26</v>
      </c>
      <c r="B108" s="136" t="s">
        <v>13</v>
      </c>
      <c r="C108" s="2">
        <v>50.416666666666664</v>
      </c>
      <c r="D108" s="2">
        <v>95.29210222364577</v>
      </c>
      <c r="E108" s="2">
        <v>93.991348584671655</v>
      </c>
      <c r="F108" s="122">
        <v>68.733862717396605</v>
      </c>
      <c r="G108" s="122">
        <v>91.1</v>
      </c>
      <c r="H108" s="122">
        <v>95.6</v>
      </c>
      <c r="I108" s="2">
        <v>74.694783573806887</v>
      </c>
      <c r="J108" s="177">
        <v>14.191522762951337</v>
      </c>
      <c r="K108" s="132">
        <v>10</v>
      </c>
      <c r="L108" s="132">
        <v>20</v>
      </c>
      <c r="M108" s="132">
        <v>20</v>
      </c>
      <c r="N108" s="132">
        <v>10</v>
      </c>
      <c r="O108" s="132">
        <v>10</v>
      </c>
      <c r="P108" s="132">
        <v>10</v>
      </c>
      <c r="Q108" s="132">
        <v>10</v>
      </c>
      <c r="R108" s="132">
        <v>10</v>
      </c>
      <c r="S108" s="133">
        <f t="shared" si="17"/>
        <v>100</v>
      </c>
      <c r="T108" s="13">
        <f t="shared" si="19"/>
        <v>77.330373733745631</v>
      </c>
      <c r="U108" s="18">
        <f t="shared" si="18"/>
        <v>1</v>
      </c>
      <c r="V108" s="134"/>
      <c r="W108" s="15"/>
    </row>
    <row r="109" spans="1:23">
      <c r="A109" s="135">
        <v>27</v>
      </c>
      <c r="B109" s="136" t="s">
        <v>14</v>
      </c>
      <c r="C109" s="2">
        <v>42.924528301886795</v>
      </c>
      <c r="D109" s="2">
        <v>83.067354264830399</v>
      </c>
      <c r="E109" s="2">
        <v>98.948251765511657</v>
      </c>
      <c r="F109" s="122">
        <v>70.968669157803959</v>
      </c>
      <c r="G109" s="122">
        <v>94.2</v>
      </c>
      <c r="H109" s="122">
        <v>98.7</v>
      </c>
      <c r="I109" s="2">
        <v>72.562674094707518</v>
      </c>
      <c r="J109" s="177">
        <v>18.369912017789812</v>
      </c>
      <c r="K109" s="132">
        <v>10</v>
      </c>
      <c r="L109" s="132">
        <v>20</v>
      </c>
      <c r="M109" s="132">
        <v>20</v>
      </c>
      <c r="N109" s="132">
        <v>10</v>
      </c>
      <c r="O109" s="132">
        <v>10</v>
      </c>
      <c r="P109" s="132">
        <v>10</v>
      </c>
      <c r="Q109" s="132">
        <v>10</v>
      </c>
      <c r="R109" s="132">
        <v>10</v>
      </c>
      <c r="S109" s="133">
        <f t="shared" si="17"/>
        <v>100</v>
      </c>
      <c r="T109" s="13">
        <f t="shared" si="19"/>
        <v>76.17569956328721</v>
      </c>
      <c r="U109" s="18">
        <f t="shared" si="18"/>
        <v>4</v>
      </c>
      <c r="V109" s="134"/>
      <c r="W109" s="15"/>
    </row>
    <row r="110" spans="1:23" s="15" customFormat="1" ht="15" customHeight="1" thickBot="1">
      <c r="A110" s="21">
        <v>28</v>
      </c>
      <c r="B110" s="138" t="s">
        <v>15</v>
      </c>
      <c r="C110" s="91">
        <v>16.551724137931036</v>
      </c>
      <c r="D110" s="91">
        <v>94.607599878425589</v>
      </c>
      <c r="E110" s="91">
        <v>95.086951313959915</v>
      </c>
      <c r="F110" s="176">
        <v>73.139606396063954</v>
      </c>
      <c r="G110" s="176">
        <v>82.3</v>
      </c>
      <c r="H110" s="176">
        <v>98.4</v>
      </c>
      <c r="I110" s="91">
        <v>51.325301204819276</v>
      </c>
      <c r="J110" s="179">
        <v>12.789912535527534</v>
      </c>
      <c r="K110" s="132">
        <v>10</v>
      </c>
      <c r="L110" s="132">
        <v>20</v>
      </c>
      <c r="M110" s="132">
        <v>20</v>
      </c>
      <c r="N110" s="132">
        <v>10</v>
      </c>
      <c r="O110" s="132">
        <v>10</v>
      </c>
      <c r="P110" s="132">
        <v>10</v>
      </c>
      <c r="Q110" s="132">
        <v>10</v>
      </c>
      <c r="R110" s="132">
        <v>10</v>
      </c>
      <c r="S110" s="133">
        <f t="shared" si="17"/>
        <v>100</v>
      </c>
      <c r="T110" s="174">
        <f t="shared" si="19"/>
        <v>71.38956466591128</v>
      </c>
      <c r="U110" s="23">
        <f t="shared" si="18"/>
        <v>10</v>
      </c>
      <c r="V110" s="134"/>
    </row>
    <row r="111" spans="1:23" s="15" customFormat="1" ht="15" customHeight="1">
      <c r="A111" s="168"/>
      <c r="B111" s="134"/>
      <c r="C111" s="134"/>
      <c r="D111" s="134"/>
      <c r="E111" s="134"/>
      <c r="F111" s="134"/>
      <c r="G111" s="134"/>
      <c r="H111" s="134"/>
      <c r="I111" s="134"/>
      <c r="J111" s="134"/>
      <c r="K111" s="134"/>
      <c r="L111" s="134"/>
      <c r="M111" s="134"/>
      <c r="N111" s="134"/>
      <c r="O111" s="134"/>
      <c r="P111" s="134"/>
      <c r="Q111" s="134"/>
      <c r="R111" s="134"/>
      <c r="S111" s="134"/>
      <c r="T111" s="134"/>
      <c r="U111" s="134"/>
      <c r="V111" s="134"/>
    </row>
    <row r="112" spans="1:23">
      <c r="A112" s="132"/>
      <c r="B112" s="5" t="s">
        <v>67</v>
      </c>
      <c r="C112" s="5"/>
      <c r="D112" s="5"/>
      <c r="E112" s="5"/>
      <c r="F112" s="5"/>
      <c r="G112" s="5"/>
      <c r="H112" s="5"/>
      <c r="I112" s="5"/>
      <c r="J112" s="5"/>
      <c r="K112" s="134"/>
      <c r="L112" s="134"/>
      <c r="M112" s="134"/>
      <c r="N112" s="134"/>
      <c r="O112" s="134"/>
      <c r="P112" s="134"/>
      <c r="Q112" s="134"/>
      <c r="R112" s="134"/>
      <c r="S112" s="134"/>
      <c r="T112" s="134"/>
      <c r="U112" s="134"/>
      <c r="V112" s="134"/>
      <c r="W112" s="15"/>
    </row>
    <row r="113" spans="1:23">
      <c r="A113" s="132"/>
      <c r="B113" s="24" t="s">
        <v>28</v>
      </c>
      <c r="C113" s="2">
        <f t="shared" ref="C113:J113" si="20">AVERAGE(C83:C110)</f>
        <v>15.240067789317493</v>
      </c>
      <c r="D113" s="2">
        <f>AVERAGE(D83:D110)</f>
        <v>87.457518319941414</v>
      </c>
      <c r="E113" s="2">
        <f>AVERAGE(E83:E110)</f>
        <v>82.931158540171623</v>
      </c>
      <c r="F113" s="2">
        <f t="shared" si="20"/>
        <v>76.701120408350704</v>
      </c>
      <c r="G113" s="2">
        <f t="shared" si="20"/>
        <v>87.396428571428558</v>
      </c>
      <c r="H113" s="2">
        <f t="shared" si="20"/>
        <v>88.242857142857133</v>
      </c>
      <c r="I113" s="2">
        <f>AVERAGE(I83:I110)</f>
        <v>59.730726164649525</v>
      </c>
      <c r="J113" s="2">
        <f t="shared" si="20"/>
        <v>4.7038487030421985</v>
      </c>
      <c r="K113" s="134"/>
      <c r="L113" s="134"/>
      <c r="M113" s="134"/>
      <c r="N113" s="134"/>
      <c r="O113" s="134"/>
      <c r="P113" s="134"/>
      <c r="Q113" s="134"/>
      <c r="R113" s="134"/>
      <c r="S113" s="134"/>
      <c r="T113" s="2">
        <f>AVERAGE(T83:T110)</f>
        <v>67.498563528026082</v>
      </c>
      <c r="U113" s="134"/>
      <c r="V113" s="134"/>
      <c r="W113" s="15"/>
    </row>
    <row r="114" spans="1:23">
      <c r="A114" s="132"/>
      <c r="B114" s="24" t="s">
        <v>32</v>
      </c>
      <c r="C114" s="2">
        <f t="shared" ref="C114:J114" si="21">STDEV(C83:C110)</f>
        <v>11.936941704583209</v>
      </c>
      <c r="D114" s="2">
        <f>STDEV(D83:D110)</f>
        <v>9.4936288092154175</v>
      </c>
      <c r="E114" s="2">
        <f>STDEV(E83:E110)</f>
        <v>11.728968326194328</v>
      </c>
      <c r="F114" s="2">
        <f t="shared" si="21"/>
        <v>11.458801923470206</v>
      </c>
      <c r="G114" s="2">
        <f t="shared" si="21"/>
        <v>9.3122572408970115</v>
      </c>
      <c r="H114" s="2">
        <f t="shared" si="21"/>
        <v>13.9310319357057</v>
      </c>
      <c r="I114" s="2">
        <f>STDEV(I83:I110)</f>
        <v>11.362975899753016</v>
      </c>
      <c r="J114" s="2">
        <f t="shared" si="21"/>
        <v>6.5100964328890178</v>
      </c>
      <c r="K114" s="134"/>
      <c r="L114" s="134"/>
      <c r="M114" s="134"/>
      <c r="N114" s="134"/>
      <c r="O114" s="134"/>
      <c r="P114" s="134"/>
      <c r="Q114" s="134"/>
      <c r="R114" s="134"/>
      <c r="S114" s="134"/>
      <c r="T114" s="2">
        <f>STDEV(T83:T110)</f>
        <v>7.0455229578437217</v>
      </c>
      <c r="U114" s="134"/>
      <c r="V114" s="134"/>
      <c r="W114" s="15"/>
    </row>
    <row r="115" spans="1:23">
      <c r="A115" s="132"/>
      <c r="B115" s="24" t="s">
        <v>29</v>
      </c>
      <c r="C115" s="25">
        <f t="shared" ref="C115:J115" si="22">COUNT(C83:C110)</f>
        <v>28</v>
      </c>
      <c r="D115" s="25">
        <f>COUNT(D83:D110)</f>
        <v>28</v>
      </c>
      <c r="E115" s="25">
        <f>COUNT(E83:E110)</f>
        <v>28</v>
      </c>
      <c r="F115" s="25">
        <f t="shared" si="22"/>
        <v>28</v>
      </c>
      <c r="G115" s="25">
        <f t="shared" si="22"/>
        <v>28</v>
      </c>
      <c r="H115" s="25">
        <f t="shared" si="22"/>
        <v>28</v>
      </c>
      <c r="I115" s="25">
        <f>COUNT(I83:I110)</f>
        <v>27</v>
      </c>
      <c r="J115" s="25">
        <f t="shared" si="22"/>
        <v>27</v>
      </c>
      <c r="K115" s="134"/>
      <c r="L115" s="134"/>
      <c r="M115" s="134"/>
      <c r="N115" s="134"/>
      <c r="O115" s="134"/>
      <c r="P115" s="134"/>
      <c r="Q115" s="134"/>
      <c r="R115" s="134"/>
      <c r="S115" s="134"/>
      <c r="T115" s="25">
        <f>COUNT(T83:T110)</f>
        <v>28</v>
      </c>
      <c r="U115" s="134"/>
      <c r="V115" s="134"/>
      <c r="W115" s="15"/>
    </row>
    <row r="116" spans="1:23">
      <c r="B116" s="24" t="s">
        <v>30</v>
      </c>
      <c r="C116" s="26">
        <f t="shared" ref="C116:J116" si="23">MIN(C83:C110)</f>
        <v>0.91743119266055051</v>
      </c>
      <c r="D116" s="26">
        <f>MIN(D83:D110)</f>
        <v>64.677810153653212</v>
      </c>
      <c r="E116" s="26">
        <f>MIN(E83:E110)</f>
        <v>44.62123198685287</v>
      </c>
      <c r="F116" s="26">
        <f t="shared" si="23"/>
        <v>51.065929727595737</v>
      </c>
      <c r="G116" s="26">
        <f t="shared" si="23"/>
        <v>58.1</v>
      </c>
      <c r="H116" s="26">
        <f t="shared" si="23"/>
        <v>38</v>
      </c>
      <c r="I116" s="26">
        <f>MIN(I83:I110)</f>
        <v>34.837092731829571</v>
      </c>
      <c r="J116" s="26">
        <f t="shared" si="23"/>
        <v>0.15419407894736842</v>
      </c>
      <c r="K116" s="134"/>
      <c r="L116" s="134"/>
      <c r="M116" s="134"/>
      <c r="N116" s="134"/>
      <c r="O116" s="134"/>
      <c r="P116" s="134"/>
      <c r="Q116" s="134"/>
      <c r="R116" s="134"/>
      <c r="S116" s="134"/>
      <c r="T116" s="26">
        <f>MIN(T83:T110)</f>
        <v>50.804720688865139</v>
      </c>
      <c r="U116" s="134"/>
      <c r="V116" s="134"/>
      <c r="W116" s="15"/>
    </row>
    <row r="117" spans="1:23">
      <c r="B117" s="24" t="s">
        <v>31</v>
      </c>
      <c r="C117" s="26">
        <f t="shared" ref="C117:J117" si="24">MAX(C83:C110)</f>
        <v>50.416666666666664</v>
      </c>
      <c r="D117" s="26">
        <f>MAX(D83:D110)</f>
        <v>99.131108591484292</v>
      </c>
      <c r="E117" s="26">
        <f>MAX(E83:E110)</f>
        <v>99.472151946012147</v>
      </c>
      <c r="F117" s="26">
        <f t="shared" si="24"/>
        <v>98.005044714515023</v>
      </c>
      <c r="G117" s="26">
        <f t="shared" si="24"/>
        <v>98.1</v>
      </c>
      <c r="H117" s="26">
        <f t="shared" si="24"/>
        <v>100</v>
      </c>
      <c r="I117" s="26">
        <f>MAX(I83:I110)</f>
        <v>81.281618887015171</v>
      </c>
      <c r="J117" s="26">
        <f t="shared" si="24"/>
        <v>27.878395860284606</v>
      </c>
      <c r="K117" s="134"/>
      <c r="L117" s="134"/>
      <c r="M117" s="134"/>
      <c r="N117" s="134"/>
      <c r="O117" s="134"/>
      <c r="P117" s="134"/>
      <c r="Q117" s="134"/>
      <c r="R117" s="134"/>
      <c r="S117" s="134"/>
      <c r="T117" s="26">
        <f>MAX(T83:T110)</f>
        <v>77.330373733745631</v>
      </c>
      <c r="U117" s="134"/>
      <c r="V117" s="134"/>
      <c r="W117" s="15"/>
    </row>
    <row r="118" spans="1:23">
      <c r="B118" s="5"/>
      <c r="C118" s="12"/>
      <c r="D118" s="12"/>
      <c r="E118" s="12"/>
      <c r="F118" s="12"/>
      <c r="G118" s="12"/>
      <c r="H118" s="12"/>
      <c r="I118" s="12"/>
      <c r="J118" s="12"/>
      <c r="K118" s="134"/>
      <c r="L118" s="134"/>
      <c r="M118" s="134"/>
      <c r="N118" s="134"/>
      <c r="O118" s="134"/>
      <c r="P118" s="134"/>
      <c r="Q118" s="134"/>
      <c r="R118" s="134"/>
      <c r="S118" s="134"/>
      <c r="T118" s="12"/>
      <c r="U118" s="134"/>
      <c r="V118" s="134"/>
    </row>
    <row r="119" spans="1:23">
      <c r="B119" s="5"/>
      <c r="C119" s="12"/>
      <c r="D119" s="12"/>
      <c r="E119" s="12"/>
      <c r="F119" s="12"/>
      <c r="G119" s="12"/>
      <c r="H119" s="12"/>
      <c r="I119" s="12"/>
      <c r="J119" s="12"/>
      <c r="K119" s="134"/>
      <c r="L119" s="134"/>
      <c r="M119" s="134"/>
      <c r="N119" s="134"/>
      <c r="O119" s="134"/>
      <c r="P119" s="134"/>
      <c r="Q119" s="134"/>
      <c r="R119" s="134"/>
      <c r="S119" s="134"/>
      <c r="T119" s="12"/>
      <c r="U119" s="134"/>
      <c r="V119" s="134"/>
    </row>
    <row r="120" spans="1:23">
      <c r="B120" s="5"/>
      <c r="C120" s="12"/>
      <c r="D120" s="12"/>
      <c r="E120" s="12"/>
      <c r="F120" s="12"/>
      <c r="G120" s="12"/>
      <c r="H120" s="12"/>
      <c r="I120" s="12"/>
      <c r="J120" s="12"/>
      <c r="K120" s="134"/>
      <c r="L120" s="134"/>
      <c r="M120" s="134"/>
      <c r="N120" s="134"/>
      <c r="O120" s="134"/>
      <c r="P120" s="134"/>
      <c r="Q120" s="134"/>
      <c r="R120" s="134"/>
      <c r="S120" s="134"/>
      <c r="T120" s="12"/>
      <c r="U120" s="134"/>
      <c r="V120" s="134"/>
    </row>
    <row r="121" spans="1:23">
      <c r="B121" s="5"/>
      <c r="C121" s="12"/>
      <c r="D121" s="12"/>
      <c r="E121" s="12"/>
      <c r="F121" s="12"/>
      <c r="G121" s="12"/>
      <c r="H121" s="12"/>
      <c r="I121" s="12"/>
      <c r="J121" s="12"/>
      <c r="K121" s="134"/>
      <c r="L121" s="134"/>
      <c r="M121" s="134"/>
      <c r="N121" s="134"/>
      <c r="O121" s="134"/>
      <c r="P121" s="134"/>
      <c r="Q121" s="134"/>
      <c r="R121" s="134"/>
      <c r="S121" s="134"/>
      <c r="T121" s="12"/>
      <c r="U121" s="134"/>
      <c r="V121" s="134"/>
    </row>
    <row r="122" spans="1:23">
      <c r="B122" s="67" t="s">
        <v>55</v>
      </c>
      <c r="C122" s="68"/>
      <c r="D122" s="68"/>
      <c r="E122" s="68"/>
      <c r="F122" s="68"/>
      <c r="G122" s="68"/>
      <c r="H122" s="68"/>
      <c r="I122" s="68"/>
      <c r="J122" s="68"/>
      <c r="K122" s="134"/>
      <c r="L122" s="134"/>
      <c r="M122" s="134"/>
      <c r="N122" s="134"/>
      <c r="O122" s="134"/>
      <c r="P122" s="134"/>
      <c r="Q122" s="134"/>
      <c r="R122" s="134"/>
      <c r="S122" s="134"/>
      <c r="T122" s="134"/>
      <c r="U122" s="134"/>
      <c r="V122" s="134"/>
    </row>
    <row r="123" spans="1:23">
      <c r="B123" s="69"/>
      <c r="C123" s="5"/>
      <c r="D123" s="70"/>
      <c r="E123" s="70"/>
      <c r="K123" s="134"/>
      <c r="L123" s="134"/>
      <c r="M123" s="134"/>
      <c r="N123" s="134"/>
      <c r="O123" s="134"/>
      <c r="P123" s="134"/>
      <c r="Q123" s="134"/>
      <c r="R123" s="134"/>
      <c r="S123" s="134"/>
      <c r="T123" s="134"/>
      <c r="U123" s="134"/>
      <c r="V123" s="134"/>
    </row>
    <row r="124" spans="1:23">
      <c r="B124" s="139"/>
      <c r="K124" s="134"/>
      <c r="L124" s="134"/>
      <c r="M124" s="134"/>
      <c r="N124" s="134"/>
      <c r="O124" s="134"/>
      <c r="P124" s="134"/>
      <c r="Q124" s="134"/>
      <c r="R124" s="134"/>
      <c r="S124" s="134"/>
      <c r="T124" s="134"/>
      <c r="U124" s="134"/>
      <c r="V124" s="134"/>
    </row>
    <row r="125" spans="1:23">
      <c r="B125" s="140" t="s">
        <v>66</v>
      </c>
      <c r="C125" s="60" t="s">
        <v>109</v>
      </c>
      <c r="K125" s="134"/>
      <c r="L125" s="134"/>
      <c r="M125" s="134"/>
      <c r="N125" s="134"/>
      <c r="O125" s="134"/>
      <c r="P125" s="134"/>
      <c r="Q125" s="134"/>
      <c r="R125" s="134"/>
      <c r="S125" s="134"/>
      <c r="T125" s="134"/>
      <c r="U125" s="134"/>
      <c r="V125" s="134"/>
    </row>
    <row r="126" spans="1:23">
      <c r="B126" s="140" t="s">
        <v>90</v>
      </c>
      <c r="C126" s="60" t="s">
        <v>112</v>
      </c>
      <c r="K126" s="134"/>
      <c r="L126" s="134"/>
      <c r="M126" s="134"/>
      <c r="N126" s="134"/>
      <c r="O126" s="134"/>
      <c r="P126" s="134"/>
      <c r="Q126" s="134"/>
      <c r="R126" s="134"/>
      <c r="S126" s="134"/>
      <c r="T126" s="134"/>
      <c r="U126" s="134"/>
      <c r="V126" s="134"/>
    </row>
    <row r="127" spans="1:23">
      <c r="B127" s="71" t="s">
        <v>79</v>
      </c>
      <c r="C127" s="60" t="s">
        <v>141</v>
      </c>
      <c r="D127" s="15"/>
      <c r="E127" s="15"/>
      <c r="J127" s="15"/>
      <c r="K127" s="134"/>
      <c r="L127" s="134"/>
      <c r="M127" s="134"/>
      <c r="N127" s="134"/>
      <c r="O127" s="134"/>
      <c r="P127" s="134"/>
      <c r="Q127" s="134"/>
      <c r="R127" s="134"/>
      <c r="S127" s="134"/>
      <c r="T127" s="134"/>
      <c r="U127" s="134"/>
      <c r="V127" s="134"/>
    </row>
    <row r="128" spans="1:23">
      <c r="B128" s="140" t="s">
        <v>80</v>
      </c>
      <c r="C128" s="60" t="s">
        <v>128</v>
      </c>
      <c r="K128" s="134"/>
      <c r="L128" s="134"/>
      <c r="M128" s="134"/>
      <c r="N128" s="134"/>
      <c r="O128" s="134"/>
      <c r="P128" s="134"/>
      <c r="Q128" s="134"/>
      <c r="R128" s="134"/>
      <c r="S128" s="134"/>
      <c r="T128" s="134"/>
      <c r="U128" s="134"/>
      <c r="V128" s="134"/>
    </row>
    <row r="129" spans="2:22">
      <c r="B129" s="60" t="s">
        <v>88</v>
      </c>
      <c r="C129" s="15" t="s">
        <v>131</v>
      </c>
      <c r="K129" s="134"/>
      <c r="L129" s="134"/>
      <c r="M129" s="134"/>
      <c r="N129" s="134"/>
      <c r="O129" s="134"/>
      <c r="P129" s="134"/>
      <c r="Q129" s="134"/>
      <c r="R129" s="134"/>
      <c r="S129" s="134"/>
      <c r="T129" s="134"/>
      <c r="U129" s="134"/>
      <c r="V129" s="134"/>
    </row>
    <row r="130" spans="2:22">
      <c r="B130" s="60" t="s">
        <v>89</v>
      </c>
      <c r="C130" s="15" t="s">
        <v>136</v>
      </c>
      <c r="K130" s="134"/>
      <c r="L130" s="134"/>
      <c r="M130" s="134"/>
      <c r="N130" s="134"/>
      <c r="O130" s="134"/>
      <c r="P130" s="134"/>
      <c r="Q130" s="134"/>
      <c r="R130" s="134"/>
      <c r="S130" s="134"/>
      <c r="T130" s="134"/>
      <c r="U130" s="134"/>
      <c r="V130" s="134"/>
    </row>
    <row r="131" spans="2:22">
      <c r="B131" s="71" t="s">
        <v>132</v>
      </c>
      <c r="C131" s="5" t="s">
        <v>135</v>
      </c>
      <c r="K131" s="134"/>
      <c r="L131" s="134"/>
      <c r="M131" s="134"/>
      <c r="N131" s="134"/>
      <c r="O131" s="134"/>
      <c r="P131" s="134"/>
      <c r="Q131" s="134"/>
      <c r="R131" s="134"/>
      <c r="S131" s="134"/>
      <c r="T131" s="134"/>
      <c r="U131" s="134"/>
      <c r="V131" s="134"/>
    </row>
    <row r="132" spans="2:22">
      <c r="K132" s="134"/>
      <c r="L132" s="134"/>
      <c r="M132" s="134"/>
      <c r="N132" s="134"/>
      <c r="O132" s="134"/>
      <c r="P132" s="134"/>
      <c r="Q132" s="134"/>
      <c r="R132" s="134"/>
      <c r="S132" s="134"/>
      <c r="T132" s="134"/>
      <c r="U132" s="134"/>
      <c r="V132" s="134"/>
    </row>
    <row r="133" spans="2:22">
      <c r="K133" s="134"/>
      <c r="L133" s="134"/>
      <c r="M133" s="134"/>
      <c r="N133" s="134"/>
      <c r="O133" s="134"/>
      <c r="P133" s="134"/>
      <c r="Q133" s="134"/>
      <c r="R133" s="134"/>
      <c r="S133" s="134"/>
      <c r="T133" s="134"/>
      <c r="U133" s="134"/>
      <c r="V133" s="134"/>
    </row>
    <row r="134" spans="2:22">
      <c r="K134" s="134"/>
      <c r="L134" s="134"/>
      <c r="M134" s="134"/>
      <c r="N134" s="134"/>
      <c r="O134" s="134"/>
      <c r="P134" s="134"/>
      <c r="Q134" s="134"/>
      <c r="R134" s="134"/>
      <c r="S134" s="134"/>
      <c r="T134" s="134"/>
      <c r="U134" s="134"/>
      <c r="V134" s="134"/>
    </row>
    <row r="135" spans="2:22">
      <c r="K135" s="134"/>
      <c r="L135" s="134"/>
      <c r="M135" s="134"/>
      <c r="N135" s="134"/>
      <c r="O135" s="134"/>
      <c r="P135" s="134"/>
      <c r="Q135" s="134"/>
      <c r="R135" s="134"/>
      <c r="S135" s="134"/>
      <c r="T135" s="134"/>
      <c r="U135" s="134"/>
      <c r="V135" s="134"/>
    </row>
    <row r="136" spans="2:22">
      <c r="K136" s="134"/>
      <c r="L136" s="134"/>
      <c r="M136" s="134"/>
      <c r="N136" s="134"/>
      <c r="O136" s="134"/>
      <c r="P136" s="134"/>
      <c r="Q136" s="134"/>
      <c r="R136" s="134"/>
      <c r="S136" s="134"/>
      <c r="T136" s="134"/>
      <c r="U136" s="134"/>
      <c r="V136" s="134"/>
    </row>
    <row r="137" spans="2:22">
      <c r="K137" s="134"/>
      <c r="L137" s="134"/>
      <c r="M137" s="134"/>
      <c r="N137" s="134"/>
      <c r="O137" s="134"/>
      <c r="P137" s="134"/>
      <c r="Q137" s="134"/>
      <c r="R137" s="134"/>
      <c r="S137" s="134"/>
      <c r="T137" s="134"/>
      <c r="U137" s="134"/>
      <c r="V137" s="134"/>
    </row>
    <row r="138" spans="2:22">
      <c r="K138" s="134"/>
      <c r="L138" s="134"/>
      <c r="M138" s="134"/>
      <c r="N138" s="134"/>
      <c r="O138" s="134"/>
      <c r="P138" s="134"/>
      <c r="Q138" s="134"/>
      <c r="R138" s="134"/>
      <c r="S138" s="134"/>
      <c r="T138" s="134"/>
      <c r="U138" s="134"/>
      <c r="V138" s="134"/>
    </row>
    <row r="139" spans="2:22">
      <c r="K139" s="134"/>
      <c r="L139" s="134"/>
      <c r="M139" s="134"/>
      <c r="N139" s="134"/>
      <c r="O139" s="134"/>
      <c r="P139" s="134"/>
      <c r="Q139" s="134"/>
      <c r="R139" s="134"/>
      <c r="S139" s="134"/>
      <c r="T139" s="134"/>
      <c r="U139" s="134"/>
      <c r="V139" s="134"/>
    </row>
    <row r="140" spans="2:22">
      <c r="K140" s="134"/>
      <c r="L140" s="134"/>
      <c r="M140" s="134"/>
      <c r="N140" s="134"/>
      <c r="O140" s="134"/>
      <c r="P140" s="134"/>
      <c r="Q140" s="134"/>
      <c r="R140" s="134"/>
      <c r="S140" s="134"/>
      <c r="T140" s="134"/>
      <c r="U140" s="134"/>
      <c r="V140" s="134"/>
    </row>
    <row r="141" spans="2:22">
      <c r="K141" s="134"/>
      <c r="L141" s="134"/>
      <c r="M141" s="134"/>
      <c r="N141" s="134"/>
      <c r="O141" s="134"/>
      <c r="P141" s="134"/>
      <c r="Q141" s="134"/>
      <c r="R141" s="134"/>
      <c r="S141" s="134"/>
      <c r="T141" s="134"/>
      <c r="U141" s="134"/>
      <c r="V141" s="134"/>
    </row>
    <row r="142" spans="2:22">
      <c r="K142" s="134"/>
      <c r="L142" s="134"/>
      <c r="M142" s="134"/>
      <c r="N142" s="134"/>
      <c r="O142" s="134"/>
      <c r="P142" s="134"/>
      <c r="Q142" s="134"/>
      <c r="R142" s="134"/>
      <c r="S142" s="134"/>
      <c r="T142" s="134"/>
      <c r="U142" s="134"/>
      <c r="V142" s="134"/>
    </row>
    <row r="143" spans="2:22">
      <c r="K143" s="134"/>
      <c r="L143" s="134"/>
      <c r="M143" s="134"/>
      <c r="N143" s="134"/>
      <c r="O143" s="134"/>
      <c r="P143" s="134"/>
      <c r="Q143" s="134"/>
      <c r="R143" s="134"/>
      <c r="S143" s="134"/>
      <c r="T143" s="134"/>
      <c r="U143" s="134"/>
      <c r="V143" s="134"/>
    </row>
    <row r="144" spans="2:22">
      <c r="K144" s="134"/>
      <c r="L144" s="134"/>
      <c r="M144" s="134"/>
      <c r="N144" s="134"/>
      <c r="O144" s="134"/>
      <c r="P144" s="134"/>
      <c r="Q144" s="134"/>
      <c r="R144" s="134"/>
      <c r="S144" s="134"/>
      <c r="T144" s="134"/>
      <c r="U144" s="134"/>
      <c r="V144" s="134"/>
    </row>
    <row r="145" spans="11:22">
      <c r="K145" s="134"/>
      <c r="L145" s="134"/>
      <c r="M145" s="134"/>
      <c r="N145" s="134"/>
      <c r="O145" s="134"/>
      <c r="P145" s="134"/>
      <c r="Q145" s="134"/>
      <c r="R145" s="134"/>
      <c r="S145" s="134"/>
      <c r="T145" s="134"/>
      <c r="U145" s="134"/>
      <c r="V145" s="134"/>
    </row>
    <row r="146" spans="11:22">
      <c r="K146" s="134"/>
      <c r="L146" s="134"/>
      <c r="M146" s="134"/>
      <c r="N146" s="134"/>
      <c r="O146" s="134"/>
      <c r="P146" s="134"/>
      <c r="Q146" s="134"/>
      <c r="R146" s="134"/>
      <c r="S146" s="134"/>
      <c r="T146" s="134"/>
      <c r="U146" s="134"/>
      <c r="V146" s="134"/>
    </row>
    <row r="147" spans="11:22">
      <c r="K147" s="134"/>
      <c r="L147" s="134"/>
      <c r="M147" s="134"/>
      <c r="N147" s="134"/>
      <c r="O147" s="134"/>
      <c r="P147" s="134"/>
      <c r="Q147" s="134"/>
      <c r="R147" s="134"/>
      <c r="S147" s="134"/>
      <c r="T147" s="134"/>
      <c r="U147" s="134"/>
      <c r="V147" s="134"/>
    </row>
    <row r="148" spans="11:22">
      <c r="K148" s="134"/>
      <c r="L148" s="134"/>
      <c r="M148" s="134"/>
      <c r="N148" s="134"/>
      <c r="O148" s="134"/>
      <c r="P148" s="134"/>
      <c r="Q148" s="134"/>
      <c r="R148" s="134"/>
      <c r="S148" s="134"/>
      <c r="T148" s="134"/>
      <c r="U148" s="134"/>
      <c r="V148" s="134"/>
    </row>
    <row r="149" spans="11:22">
      <c r="K149" s="134"/>
      <c r="L149" s="134"/>
      <c r="M149" s="134"/>
      <c r="N149" s="134"/>
      <c r="O149" s="134"/>
      <c r="P149" s="134"/>
      <c r="Q149" s="134"/>
      <c r="R149" s="134"/>
      <c r="S149" s="134"/>
      <c r="T149" s="134"/>
      <c r="U149" s="134"/>
      <c r="V149" s="134"/>
    </row>
    <row r="150" spans="11:22">
      <c r="K150" s="134"/>
      <c r="L150" s="134"/>
      <c r="M150" s="134"/>
      <c r="N150" s="134"/>
      <c r="O150" s="134"/>
      <c r="P150" s="134"/>
      <c r="Q150" s="134"/>
      <c r="R150" s="134"/>
      <c r="S150" s="134"/>
      <c r="T150" s="134"/>
      <c r="U150" s="134"/>
      <c r="V150" s="134"/>
    </row>
    <row r="151" spans="11:22">
      <c r="K151" s="134"/>
      <c r="L151" s="134"/>
      <c r="M151" s="134"/>
      <c r="N151" s="134"/>
      <c r="O151" s="134"/>
      <c r="P151" s="134"/>
      <c r="Q151" s="134"/>
      <c r="R151" s="134"/>
      <c r="S151" s="134"/>
      <c r="T151" s="134"/>
      <c r="U151" s="134"/>
      <c r="V151" s="134"/>
    </row>
    <row r="152" spans="11:22">
      <c r="K152" s="134"/>
      <c r="L152" s="134"/>
      <c r="M152" s="134"/>
      <c r="N152" s="134"/>
      <c r="O152" s="134"/>
      <c r="P152" s="134"/>
      <c r="Q152" s="134"/>
      <c r="R152" s="134"/>
      <c r="S152" s="134"/>
      <c r="T152" s="134"/>
      <c r="U152" s="134"/>
      <c r="V152" s="134"/>
    </row>
    <row r="153" spans="11:22">
      <c r="K153" s="134"/>
      <c r="L153" s="134"/>
      <c r="M153" s="134"/>
      <c r="N153" s="134"/>
      <c r="O153" s="134"/>
      <c r="P153" s="134"/>
      <c r="Q153" s="134"/>
      <c r="R153" s="134"/>
      <c r="S153" s="134"/>
      <c r="T153" s="134"/>
      <c r="U153" s="134"/>
      <c r="V153" s="134"/>
    </row>
    <row r="154" spans="11:22">
      <c r="K154" s="134"/>
      <c r="L154" s="134"/>
      <c r="M154" s="134"/>
      <c r="N154" s="134"/>
      <c r="O154" s="134"/>
      <c r="P154" s="134"/>
      <c r="Q154" s="134"/>
      <c r="R154" s="134"/>
      <c r="S154" s="134"/>
      <c r="T154" s="134"/>
      <c r="U154" s="134"/>
      <c r="V154" s="134"/>
    </row>
    <row r="155" spans="11:22">
      <c r="K155" s="134"/>
      <c r="L155" s="134"/>
      <c r="M155" s="134"/>
      <c r="N155" s="134"/>
      <c r="O155" s="134"/>
      <c r="P155" s="134"/>
      <c r="Q155" s="134"/>
      <c r="R155" s="134"/>
      <c r="S155" s="134"/>
      <c r="T155" s="134"/>
      <c r="U155" s="134"/>
      <c r="V155" s="134"/>
    </row>
    <row r="156" spans="11:22">
      <c r="K156" s="134"/>
      <c r="L156" s="134"/>
      <c r="M156" s="134"/>
      <c r="N156" s="134"/>
      <c r="O156" s="134"/>
      <c r="P156" s="134"/>
      <c r="Q156" s="134"/>
      <c r="R156" s="134"/>
      <c r="S156" s="134"/>
      <c r="T156" s="134"/>
      <c r="U156" s="134"/>
      <c r="V156" s="134"/>
    </row>
    <row r="157" spans="11:22">
      <c r="K157" s="134"/>
      <c r="L157" s="134"/>
      <c r="M157" s="134"/>
      <c r="N157" s="134"/>
      <c r="O157" s="134"/>
      <c r="P157" s="134"/>
      <c r="Q157" s="134"/>
      <c r="R157" s="134"/>
      <c r="S157" s="134"/>
      <c r="T157" s="134"/>
      <c r="U157" s="134"/>
      <c r="V157" s="134"/>
    </row>
    <row r="158" spans="11:22">
      <c r="K158" s="134"/>
      <c r="L158" s="134"/>
      <c r="M158" s="134"/>
      <c r="N158" s="134"/>
      <c r="O158" s="134"/>
      <c r="P158" s="134"/>
      <c r="Q158" s="134"/>
      <c r="R158" s="134"/>
      <c r="S158" s="134"/>
      <c r="T158" s="134"/>
      <c r="U158" s="134"/>
      <c r="V158" s="134"/>
    </row>
    <row r="159" spans="11:22">
      <c r="K159" s="134"/>
      <c r="L159" s="134"/>
      <c r="M159" s="134"/>
      <c r="N159" s="134"/>
      <c r="O159" s="134"/>
      <c r="P159" s="134"/>
      <c r="Q159" s="134"/>
      <c r="R159" s="134"/>
      <c r="S159" s="134"/>
      <c r="T159" s="134"/>
      <c r="U159" s="134"/>
      <c r="V159" s="134"/>
    </row>
    <row r="160" spans="11:22">
      <c r="K160" s="134"/>
      <c r="L160" s="134"/>
      <c r="M160" s="134"/>
      <c r="N160" s="134"/>
      <c r="O160" s="134"/>
      <c r="P160" s="134"/>
      <c r="Q160" s="134"/>
      <c r="R160" s="134"/>
      <c r="S160" s="134"/>
      <c r="T160" s="134"/>
      <c r="U160" s="134"/>
      <c r="V160" s="134"/>
    </row>
    <row r="161" spans="11:22">
      <c r="K161" s="134"/>
      <c r="L161" s="134"/>
      <c r="M161" s="134"/>
      <c r="N161" s="134"/>
      <c r="O161" s="134"/>
      <c r="P161" s="134"/>
      <c r="Q161" s="134"/>
      <c r="R161" s="134"/>
      <c r="S161" s="134"/>
      <c r="T161" s="134"/>
      <c r="U161" s="134"/>
      <c r="V161" s="134"/>
    </row>
    <row r="162" spans="11:22">
      <c r="K162" s="134"/>
      <c r="L162" s="134"/>
      <c r="M162" s="134"/>
      <c r="N162" s="134"/>
      <c r="O162" s="134"/>
      <c r="P162" s="134"/>
      <c r="Q162" s="134"/>
      <c r="R162" s="134"/>
      <c r="S162" s="134"/>
      <c r="T162" s="134"/>
      <c r="U162" s="134"/>
      <c r="V162" s="134"/>
    </row>
    <row r="163" spans="11:22">
      <c r="K163" s="134"/>
      <c r="L163" s="134"/>
      <c r="M163" s="134"/>
      <c r="N163" s="134"/>
      <c r="O163" s="134"/>
      <c r="P163" s="134"/>
      <c r="Q163" s="134"/>
      <c r="R163" s="134"/>
      <c r="S163" s="134"/>
      <c r="T163" s="134"/>
      <c r="U163" s="134"/>
      <c r="V163" s="134"/>
    </row>
    <row r="164" spans="11:22">
      <c r="K164" s="134"/>
      <c r="L164" s="134"/>
      <c r="M164" s="134"/>
      <c r="N164" s="134"/>
      <c r="O164" s="134"/>
      <c r="P164" s="134"/>
      <c r="Q164" s="134"/>
      <c r="R164" s="134"/>
      <c r="S164" s="134"/>
      <c r="T164" s="134"/>
      <c r="U164" s="134"/>
      <c r="V164" s="134"/>
    </row>
    <row r="165" spans="11:22">
      <c r="K165" s="134"/>
      <c r="L165" s="134"/>
      <c r="M165" s="134"/>
      <c r="N165" s="134"/>
      <c r="O165" s="134"/>
      <c r="P165" s="134"/>
      <c r="Q165" s="134"/>
      <c r="R165" s="134"/>
      <c r="S165" s="134"/>
      <c r="T165" s="134"/>
      <c r="U165" s="134"/>
      <c r="V165" s="134"/>
    </row>
    <row r="166" spans="11:22">
      <c r="K166" s="134"/>
      <c r="L166" s="134"/>
      <c r="M166" s="134"/>
      <c r="N166" s="134"/>
      <c r="O166" s="134"/>
      <c r="P166" s="134"/>
      <c r="Q166" s="134"/>
      <c r="R166" s="134"/>
      <c r="S166" s="134"/>
      <c r="T166" s="134"/>
      <c r="U166" s="134"/>
      <c r="V166" s="134"/>
    </row>
    <row r="167" spans="11:22">
      <c r="K167" s="134"/>
      <c r="L167" s="134"/>
      <c r="M167" s="134"/>
      <c r="N167" s="134"/>
      <c r="O167" s="134"/>
      <c r="P167" s="134"/>
      <c r="Q167" s="134"/>
      <c r="R167" s="134"/>
      <c r="S167" s="134"/>
      <c r="T167" s="134"/>
      <c r="U167" s="134"/>
      <c r="V167" s="134"/>
    </row>
    <row r="168" spans="11:22">
      <c r="K168" s="134"/>
      <c r="L168" s="134"/>
      <c r="M168" s="134"/>
      <c r="N168" s="134"/>
      <c r="O168" s="134"/>
      <c r="P168" s="134"/>
      <c r="Q168" s="134"/>
      <c r="R168" s="134"/>
      <c r="S168" s="134"/>
      <c r="T168" s="134"/>
      <c r="U168" s="134"/>
      <c r="V168" s="134"/>
    </row>
    <row r="169" spans="11:22">
      <c r="K169" s="134"/>
      <c r="L169" s="134"/>
      <c r="M169" s="134"/>
      <c r="N169" s="134"/>
      <c r="O169" s="134"/>
      <c r="P169" s="134"/>
      <c r="Q169" s="134"/>
      <c r="R169" s="134"/>
      <c r="S169" s="134"/>
      <c r="T169" s="134"/>
      <c r="U169" s="134"/>
      <c r="V169" s="134"/>
    </row>
    <row r="170" spans="11:22">
      <c r="K170" s="134"/>
      <c r="L170" s="134"/>
      <c r="M170" s="134"/>
      <c r="N170" s="134"/>
      <c r="O170" s="134"/>
      <c r="P170" s="134"/>
      <c r="Q170" s="134"/>
      <c r="R170" s="134"/>
      <c r="S170" s="134"/>
      <c r="T170" s="134"/>
      <c r="U170" s="134"/>
      <c r="V170" s="134"/>
    </row>
    <row r="171" spans="11:22">
      <c r="K171" s="134"/>
      <c r="L171" s="134"/>
      <c r="M171" s="134"/>
      <c r="N171" s="134"/>
      <c r="O171" s="134"/>
      <c r="P171" s="134"/>
      <c r="Q171" s="134"/>
      <c r="R171" s="134"/>
      <c r="S171" s="134"/>
      <c r="T171" s="134"/>
      <c r="U171" s="134"/>
      <c r="V171" s="134"/>
    </row>
    <row r="172" spans="11:22">
      <c r="K172" s="134"/>
      <c r="L172" s="134"/>
      <c r="M172" s="134"/>
      <c r="N172" s="134"/>
      <c r="O172" s="134"/>
      <c r="P172" s="134"/>
      <c r="Q172" s="134"/>
      <c r="R172" s="134"/>
      <c r="S172" s="134"/>
      <c r="T172" s="134"/>
      <c r="U172" s="134"/>
      <c r="V172" s="134"/>
    </row>
    <row r="173" spans="11:22">
      <c r="K173" s="134"/>
      <c r="L173" s="134"/>
      <c r="M173" s="134"/>
      <c r="N173" s="134"/>
      <c r="O173" s="134"/>
      <c r="P173" s="134"/>
      <c r="Q173" s="134"/>
      <c r="R173" s="134"/>
      <c r="S173" s="134"/>
      <c r="T173" s="134"/>
      <c r="U173" s="134"/>
      <c r="V173" s="134"/>
    </row>
    <row r="174" spans="11:22">
      <c r="K174" s="134"/>
      <c r="L174" s="134"/>
      <c r="M174" s="134"/>
      <c r="N174" s="134"/>
      <c r="O174" s="134"/>
      <c r="P174" s="134"/>
      <c r="Q174" s="134"/>
      <c r="R174" s="134"/>
      <c r="S174" s="134"/>
      <c r="T174" s="134"/>
      <c r="U174" s="134"/>
      <c r="V174" s="134"/>
    </row>
    <row r="175" spans="11:22">
      <c r="K175" s="134"/>
      <c r="L175" s="134"/>
      <c r="M175" s="134"/>
      <c r="N175" s="134"/>
      <c r="O175" s="134"/>
      <c r="P175" s="134"/>
      <c r="Q175" s="134"/>
      <c r="R175" s="134"/>
      <c r="S175" s="134"/>
      <c r="T175" s="134"/>
      <c r="U175" s="134"/>
      <c r="V175" s="134"/>
    </row>
    <row r="176" spans="11:22">
      <c r="K176" s="134"/>
      <c r="L176" s="134"/>
      <c r="M176" s="134"/>
      <c r="N176" s="134"/>
      <c r="O176" s="134"/>
      <c r="P176" s="134"/>
      <c r="Q176" s="134"/>
      <c r="R176" s="134"/>
      <c r="S176" s="134"/>
      <c r="T176" s="134"/>
      <c r="U176" s="134"/>
      <c r="V176" s="134"/>
    </row>
    <row r="177" spans="11:22">
      <c r="K177" s="134"/>
      <c r="L177" s="134"/>
      <c r="M177" s="134"/>
      <c r="N177" s="134"/>
      <c r="O177" s="134"/>
      <c r="P177" s="134"/>
      <c r="Q177" s="134"/>
      <c r="R177" s="134"/>
      <c r="S177" s="134"/>
      <c r="T177" s="134"/>
      <c r="U177" s="134"/>
      <c r="V177" s="134"/>
    </row>
    <row r="178" spans="11:22">
      <c r="K178" s="134"/>
      <c r="L178" s="134"/>
      <c r="M178" s="134"/>
      <c r="N178" s="134"/>
      <c r="O178" s="134"/>
      <c r="P178" s="134"/>
      <c r="Q178" s="134"/>
      <c r="R178" s="134"/>
      <c r="S178" s="134"/>
      <c r="T178" s="134"/>
      <c r="U178" s="134"/>
      <c r="V178" s="134"/>
    </row>
    <row r="179" spans="11:22">
      <c r="K179" s="134"/>
      <c r="L179" s="134"/>
      <c r="M179" s="134"/>
      <c r="N179" s="134"/>
      <c r="O179" s="134"/>
      <c r="P179" s="134"/>
      <c r="Q179" s="134"/>
      <c r="R179" s="134"/>
      <c r="S179" s="134"/>
      <c r="T179" s="134"/>
      <c r="U179" s="134"/>
      <c r="V179" s="134"/>
    </row>
    <row r="180" spans="11:22">
      <c r="K180" s="134"/>
      <c r="L180" s="134"/>
      <c r="M180" s="134"/>
      <c r="N180" s="134"/>
      <c r="O180" s="134"/>
      <c r="P180" s="134"/>
      <c r="Q180" s="134"/>
      <c r="R180" s="134"/>
      <c r="S180" s="134"/>
      <c r="T180" s="134"/>
      <c r="U180" s="134"/>
      <c r="V180" s="134"/>
    </row>
    <row r="181" spans="11:22">
      <c r="K181" s="134"/>
      <c r="L181" s="134"/>
      <c r="M181" s="134"/>
      <c r="N181" s="134"/>
      <c r="O181" s="134"/>
      <c r="P181" s="134"/>
      <c r="Q181" s="134"/>
      <c r="R181" s="134"/>
      <c r="S181" s="134"/>
      <c r="T181" s="134"/>
      <c r="U181" s="134"/>
      <c r="V181" s="134"/>
    </row>
    <row r="182" spans="11:22">
      <c r="K182" s="134"/>
      <c r="L182" s="134"/>
      <c r="M182" s="134"/>
      <c r="N182" s="134"/>
      <c r="O182" s="134"/>
      <c r="P182" s="134"/>
      <c r="Q182" s="134"/>
      <c r="R182" s="134"/>
      <c r="S182" s="134"/>
      <c r="T182" s="134"/>
      <c r="U182" s="134"/>
      <c r="V182" s="134"/>
    </row>
    <row r="183" spans="11:22">
      <c r="K183" s="134"/>
      <c r="L183" s="134"/>
      <c r="M183" s="134"/>
      <c r="N183" s="134"/>
      <c r="O183" s="134"/>
      <c r="P183" s="134"/>
      <c r="Q183" s="134"/>
      <c r="R183" s="134"/>
      <c r="S183" s="134"/>
      <c r="T183" s="134"/>
      <c r="U183" s="134"/>
      <c r="V183" s="134"/>
    </row>
    <row r="184" spans="11:22">
      <c r="K184" s="134"/>
      <c r="L184" s="134"/>
      <c r="M184" s="134"/>
      <c r="N184" s="134"/>
      <c r="O184" s="134"/>
      <c r="P184" s="134"/>
      <c r="Q184" s="134"/>
      <c r="R184" s="134"/>
      <c r="S184" s="134"/>
      <c r="T184" s="134"/>
      <c r="U184" s="134"/>
      <c r="V184" s="134"/>
    </row>
    <row r="185" spans="11:22">
      <c r="K185" s="134"/>
      <c r="L185" s="134"/>
      <c r="M185" s="134"/>
      <c r="N185" s="134"/>
      <c r="O185" s="134"/>
      <c r="P185" s="134"/>
      <c r="Q185" s="134"/>
      <c r="R185" s="134"/>
      <c r="S185" s="134"/>
      <c r="T185" s="134"/>
      <c r="U185" s="134"/>
      <c r="V185" s="134"/>
    </row>
    <row r="186" spans="11:22">
      <c r="K186" s="134"/>
      <c r="L186" s="134"/>
      <c r="M186" s="134"/>
      <c r="N186" s="134"/>
      <c r="O186" s="134"/>
      <c r="P186" s="134"/>
      <c r="Q186" s="134"/>
      <c r="R186" s="134"/>
      <c r="S186" s="134"/>
      <c r="T186" s="134"/>
      <c r="U186" s="134"/>
      <c r="V186" s="134"/>
    </row>
    <row r="187" spans="11:22">
      <c r="K187" s="134"/>
      <c r="L187" s="134"/>
      <c r="M187" s="134"/>
      <c r="N187" s="134"/>
      <c r="O187" s="134"/>
      <c r="P187" s="134"/>
      <c r="Q187" s="134"/>
      <c r="R187" s="134"/>
      <c r="S187" s="134"/>
      <c r="T187" s="134"/>
      <c r="U187" s="134"/>
      <c r="V187" s="134"/>
    </row>
    <row r="188" spans="11:22">
      <c r="K188" s="134"/>
      <c r="L188" s="134"/>
      <c r="M188" s="134"/>
      <c r="N188" s="134"/>
      <c r="O188" s="134"/>
      <c r="P188" s="134"/>
      <c r="Q188" s="134"/>
      <c r="R188" s="134"/>
      <c r="S188" s="134"/>
      <c r="T188" s="134"/>
      <c r="U188" s="134"/>
      <c r="V188" s="134"/>
    </row>
    <row r="189" spans="11:22">
      <c r="K189" s="134"/>
      <c r="L189" s="134"/>
      <c r="M189" s="134"/>
      <c r="N189" s="134"/>
      <c r="O189" s="134"/>
      <c r="P189" s="134"/>
      <c r="Q189" s="134"/>
      <c r="R189" s="134"/>
      <c r="S189" s="134"/>
      <c r="T189" s="134"/>
      <c r="U189" s="134"/>
      <c r="V189" s="134"/>
    </row>
    <row r="190" spans="11:22">
      <c r="K190" s="134"/>
      <c r="L190" s="134"/>
      <c r="M190" s="134"/>
      <c r="N190" s="134"/>
      <c r="O190" s="134"/>
      <c r="P190" s="134"/>
      <c r="Q190" s="134"/>
      <c r="R190" s="134"/>
      <c r="S190" s="134"/>
      <c r="T190" s="134"/>
      <c r="U190" s="134"/>
      <c r="V190" s="134"/>
    </row>
    <row r="191" spans="11:22">
      <c r="K191" s="134"/>
      <c r="L191" s="134"/>
      <c r="M191" s="134"/>
      <c r="N191" s="134"/>
      <c r="O191" s="134"/>
      <c r="P191" s="134"/>
      <c r="Q191" s="134"/>
      <c r="R191" s="134"/>
      <c r="S191" s="134"/>
      <c r="T191" s="134"/>
      <c r="U191" s="134"/>
      <c r="V191" s="134"/>
    </row>
    <row r="192" spans="11:22">
      <c r="K192" s="134"/>
      <c r="L192" s="134"/>
      <c r="M192" s="134"/>
      <c r="N192" s="134"/>
      <c r="O192" s="134"/>
      <c r="P192" s="134"/>
      <c r="Q192" s="134"/>
      <c r="R192" s="134"/>
      <c r="S192" s="134"/>
      <c r="T192" s="134"/>
      <c r="U192" s="134"/>
      <c r="V192" s="134"/>
    </row>
    <row r="193" spans="11:22">
      <c r="K193" s="134"/>
      <c r="L193" s="134"/>
      <c r="M193" s="134"/>
      <c r="N193" s="134"/>
      <c r="O193" s="134"/>
      <c r="P193" s="134"/>
      <c r="Q193" s="134"/>
      <c r="R193" s="134"/>
      <c r="S193" s="134"/>
      <c r="T193" s="134"/>
      <c r="U193" s="134"/>
      <c r="V193" s="134"/>
    </row>
    <row r="194" spans="11:22">
      <c r="K194" s="134"/>
      <c r="L194" s="134"/>
      <c r="M194" s="134"/>
      <c r="N194" s="134"/>
      <c r="O194" s="134"/>
      <c r="P194" s="134"/>
      <c r="Q194" s="134"/>
      <c r="R194" s="134"/>
      <c r="S194" s="134"/>
      <c r="T194" s="134"/>
      <c r="U194" s="134"/>
      <c r="V194" s="134"/>
    </row>
    <row r="195" spans="11:22">
      <c r="K195" s="134"/>
      <c r="L195" s="134"/>
      <c r="M195" s="134"/>
      <c r="N195" s="134"/>
      <c r="O195" s="134"/>
      <c r="P195" s="134"/>
      <c r="Q195" s="134"/>
      <c r="R195" s="134"/>
      <c r="S195" s="134"/>
      <c r="T195" s="134"/>
      <c r="U195" s="134"/>
      <c r="V195" s="134"/>
    </row>
    <row r="196" spans="11:22">
      <c r="K196" s="134"/>
      <c r="L196" s="134"/>
      <c r="M196" s="134"/>
      <c r="N196" s="134"/>
      <c r="O196" s="134"/>
      <c r="P196" s="134"/>
      <c r="Q196" s="134"/>
      <c r="R196" s="134"/>
      <c r="S196" s="134"/>
      <c r="T196" s="134"/>
      <c r="U196" s="134"/>
      <c r="V196" s="134"/>
    </row>
    <row r="197" spans="11:22">
      <c r="K197" s="134"/>
      <c r="L197" s="134"/>
      <c r="M197" s="134"/>
      <c r="N197" s="134"/>
      <c r="O197" s="134"/>
      <c r="P197" s="134"/>
      <c r="Q197" s="134"/>
      <c r="R197" s="134"/>
      <c r="S197" s="134"/>
      <c r="T197" s="134"/>
      <c r="U197" s="134"/>
      <c r="V197" s="134"/>
    </row>
    <row r="198" spans="11:22">
      <c r="K198" s="134"/>
      <c r="L198" s="134"/>
      <c r="M198" s="134"/>
      <c r="N198" s="134"/>
      <c r="O198" s="134"/>
      <c r="P198" s="134"/>
      <c r="Q198" s="134"/>
      <c r="R198" s="134"/>
      <c r="S198" s="134"/>
      <c r="T198" s="134"/>
      <c r="U198" s="134"/>
      <c r="V198" s="134"/>
    </row>
    <row r="199" spans="11:22">
      <c r="K199" s="134"/>
      <c r="L199" s="134"/>
      <c r="M199" s="134"/>
      <c r="N199" s="134"/>
      <c r="O199" s="134"/>
      <c r="P199" s="134"/>
      <c r="Q199" s="134"/>
      <c r="R199" s="134"/>
      <c r="S199" s="134"/>
      <c r="T199" s="134"/>
      <c r="U199" s="134"/>
      <c r="V199" s="134"/>
    </row>
    <row r="200" spans="11:22">
      <c r="K200" s="134"/>
      <c r="L200" s="134"/>
      <c r="M200" s="134"/>
      <c r="N200" s="134"/>
      <c r="O200" s="134"/>
      <c r="P200" s="134"/>
      <c r="Q200" s="134"/>
      <c r="R200" s="134"/>
      <c r="S200" s="134"/>
      <c r="T200" s="134"/>
      <c r="U200" s="134"/>
      <c r="V200" s="134"/>
    </row>
    <row r="201" spans="11:22">
      <c r="K201" s="134"/>
      <c r="L201" s="134"/>
      <c r="M201" s="134"/>
      <c r="N201" s="134"/>
      <c r="O201" s="134"/>
      <c r="P201" s="134"/>
      <c r="Q201" s="134"/>
      <c r="R201" s="134"/>
      <c r="S201" s="134"/>
      <c r="T201" s="134"/>
      <c r="U201" s="134"/>
      <c r="V201" s="134"/>
    </row>
    <row r="202" spans="11:22">
      <c r="K202" s="134"/>
      <c r="L202" s="134"/>
      <c r="M202" s="134"/>
      <c r="N202" s="134"/>
      <c r="O202" s="134"/>
      <c r="P202" s="134"/>
      <c r="Q202" s="134"/>
      <c r="R202" s="134"/>
      <c r="S202" s="134"/>
      <c r="T202" s="134"/>
      <c r="U202" s="134"/>
      <c r="V202" s="134"/>
    </row>
  </sheetData>
  <sortState ref="A83:S110">
    <sortCondition ref="A83:A110"/>
  </sortState>
  <mergeCells count="9">
    <mergeCell ref="A81:B81"/>
    <mergeCell ref="K81:R81"/>
    <mergeCell ref="T81:U81"/>
    <mergeCell ref="A1:B1"/>
    <mergeCell ref="K1:R1"/>
    <mergeCell ref="T1:U1"/>
    <mergeCell ref="A41:B41"/>
    <mergeCell ref="K41:R41"/>
    <mergeCell ref="T41:U41"/>
  </mergeCells>
  <pageMargins left="0.75" right="0.75" top="1" bottom="1" header="0.5" footer="0.5"/>
  <pageSetup paperSize="10" orientation="portrait" horizontalDpi="4294967292" verticalDpi="4294967292" r:id="rId1"/>
  <headerFooter alignWithMargins="0"/>
</worksheet>
</file>

<file path=xl/worksheets/sheet4.xml><?xml version="1.0" encoding="utf-8"?>
<worksheet xmlns="http://schemas.openxmlformats.org/spreadsheetml/2006/main" xmlns:r="http://schemas.openxmlformats.org/officeDocument/2006/relationships">
  <sheetPr codeName="Sheet5"/>
  <dimension ref="A1:BD127"/>
  <sheetViews>
    <sheetView zoomScale="70" zoomScaleNormal="70" workbookViewId="0">
      <selection activeCell="H21" sqref="H21"/>
    </sheetView>
  </sheetViews>
  <sheetFormatPr baseColWidth="10" defaultColWidth="8.625" defaultRowHeight="15"/>
  <cols>
    <col min="1" max="1" width="4.875" style="15" customWidth="1"/>
    <col min="2" max="2" width="20.125" style="15" customWidth="1"/>
    <col min="3" max="3" width="19.5" style="15" customWidth="1"/>
    <col min="4" max="4" width="21.625" style="15" customWidth="1"/>
    <col min="5" max="6" width="17.5" style="15" customWidth="1"/>
    <col min="7" max="8" width="17.125" style="15" bestFit="1" customWidth="1"/>
    <col min="9" max="14" width="4.625" style="15" customWidth="1"/>
    <col min="15" max="15" width="5.625" style="15" bestFit="1" customWidth="1"/>
    <col min="16" max="16384" width="8.625" style="15"/>
  </cols>
  <sheetData>
    <row r="1" spans="1:19" ht="80.099999999999994" customHeight="1" thickBot="1">
      <c r="A1" s="195" t="s">
        <v>40</v>
      </c>
      <c r="B1" s="196"/>
      <c r="C1" s="37" t="s">
        <v>34</v>
      </c>
      <c r="D1" s="38" t="s">
        <v>35</v>
      </c>
      <c r="E1" s="38" t="s">
        <v>36</v>
      </c>
      <c r="F1" s="38" t="s">
        <v>37</v>
      </c>
      <c r="G1" s="38" t="s">
        <v>38</v>
      </c>
      <c r="H1" s="110" t="s">
        <v>39</v>
      </c>
      <c r="I1" s="197" t="s">
        <v>56</v>
      </c>
      <c r="J1" s="197"/>
      <c r="K1" s="197"/>
      <c r="L1" s="197"/>
      <c r="M1" s="197"/>
      <c r="N1" s="197"/>
      <c r="O1" s="10"/>
      <c r="P1" s="184" t="s">
        <v>94</v>
      </c>
      <c r="Q1" s="185"/>
      <c r="S1" s="5"/>
    </row>
    <row r="2" spans="1:19" s="44" customFormat="1" ht="24" customHeight="1" thickBot="1">
      <c r="A2" s="65" t="s">
        <v>47</v>
      </c>
      <c r="B2" s="66" t="s">
        <v>26</v>
      </c>
      <c r="C2" s="40" t="s">
        <v>77</v>
      </c>
      <c r="D2" s="40" t="s">
        <v>78</v>
      </c>
      <c r="E2" s="41" t="s">
        <v>76</v>
      </c>
      <c r="F2" s="40" t="s">
        <v>91</v>
      </c>
      <c r="G2" s="89" t="s">
        <v>92</v>
      </c>
      <c r="H2" s="42" t="s">
        <v>75</v>
      </c>
      <c r="I2" s="43" t="s">
        <v>58</v>
      </c>
      <c r="J2" s="43" t="s">
        <v>59</v>
      </c>
      <c r="K2" s="43" t="s">
        <v>60</v>
      </c>
      <c r="L2" s="43" t="s">
        <v>61</v>
      </c>
      <c r="M2" s="43" t="s">
        <v>64</v>
      </c>
      <c r="N2" s="43" t="s">
        <v>65</v>
      </c>
      <c r="O2" s="109"/>
      <c r="P2" s="112" t="s">
        <v>62</v>
      </c>
      <c r="Q2" s="113" t="s">
        <v>57</v>
      </c>
      <c r="S2" s="114"/>
    </row>
    <row r="3" spans="1:19">
      <c r="A3" s="45">
        <v>1</v>
      </c>
      <c r="B3" s="46" t="s">
        <v>70</v>
      </c>
      <c r="C3" s="90">
        <v>54.79999999999999</v>
      </c>
      <c r="D3" s="84">
        <v>59.470381213427288</v>
      </c>
      <c r="E3" s="90">
        <v>85.19553072625699</v>
      </c>
      <c r="F3" s="90">
        <v>37</v>
      </c>
      <c r="G3" s="90">
        <v>61.788617886178862</v>
      </c>
      <c r="H3" s="92">
        <v>46.2</v>
      </c>
      <c r="I3" s="47">
        <v>33.333333333333329</v>
      </c>
      <c r="J3" s="47">
        <v>23.333333333333332</v>
      </c>
      <c r="K3" s="47">
        <v>16.666666666666664</v>
      </c>
      <c r="L3" s="47">
        <v>6.666666666666667</v>
      </c>
      <c r="M3" s="47">
        <v>13.333333333333334</v>
      </c>
      <c r="N3" s="47">
        <v>6.666666666666667</v>
      </c>
      <c r="O3" s="48">
        <f t="shared" ref="O3:O30" si="0">SUM(I3:N3)</f>
        <v>99.999999999999986</v>
      </c>
      <c r="P3" s="115">
        <f>((C3*I3)+(D3*J3)+(E3*K3)+(F3*L3)+(G3*M3)+(H3*N3))/(SUM(I3,J3,K3,L3,M3,N3))</f>
        <v>60.127493122333043</v>
      </c>
      <c r="Q3" s="14">
        <f t="shared" ref="Q3:Q30" si="1">RANK(P3,P$3:P$30)</f>
        <v>6</v>
      </c>
      <c r="S3" s="116"/>
    </row>
    <row r="4" spans="1:19">
      <c r="A4" s="49">
        <v>2</v>
      </c>
      <c r="B4" s="50" t="s">
        <v>17</v>
      </c>
      <c r="C4" s="2">
        <v>45.4</v>
      </c>
      <c r="D4" s="73">
        <v>67.144954027665122</v>
      </c>
      <c r="E4" s="2">
        <v>42.058823529411768</v>
      </c>
      <c r="F4" s="2">
        <v>12</v>
      </c>
      <c r="G4" s="2">
        <v>50.430504305043058</v>
      </c>
      <c r="H4" s="93">
        <v>56.9</v>
      </c>
      <c r="I4" s="47">
        <v>33.333333333333329</v>
      </c>
      <c r="J4" s="47">
        <v>23.333333333333332</v>
      </c>
      <c r="K4" s="47">
        <v>16.666666666666664</v>
      </c>
      <c r="L4" s="47">
        <v>6.666666666666667</v>
      </c>
      <c r="M4" s="47">
        <v>13.333333333333334</v>
      </c>
      <c r="N4" s="47">
        <v>6.666666666666667</v>
      </c>
      <c r="O4" s="48">
        <f t="shared" si="0"/>
        <v>99.999999999999986</v>
      </c>
      <c r="P4" s="115">
        <f t="shared" ref="P4:P30" si="2">((C4*I4)+(D4*J4)+(E4*K4)+(F4*L4)+(G4*M4)+(H4*N4))/(SUM(I4,J4,K4,L4,M4,N4))</f>
        <v>49.127693768696233</v>
      </c>
      <c r="Q4" s="14">
        <f t="shared" si="1"/>
        <v>18</v>
      </c>
      <c r="S4" s="116"/>
    </row>
    <row r="5" spans="1:19">
      <c r="A5" s="49">
        <v>3</v>
      </c>
      <c r="B5" s="50" t="s">
        <v>18</v>
      </c>
      <c r="C5" s="2">
        <v>50</v>
      </c>
      <c r="D5" s="73">
        <v>54.938321914358404</v>
      </c>
      <c r="E5" s="2">
        <v>65.25</v>
      </c>
      <c r="F5" s="2">
        <v>20</v>
      </c>
      <c r="G5" s="2">
        <v>47.845468053491828</v>
      </c>
      <c r="H5" s="93">
        <v>80.8</v>
      </c>
      <c r="I5" s="47">
        <v>33.333333333333329</v>
      </c>
      <c r="J5" s="47">
        <v>23.333333333333332</v>
      </c>
      <c r="K5" s="47">
        <v>16.666666666666664</v>
      </c>
      <c r="L5" s="47">
        <v>6.666666666666667</v>
      </c>
      <c r="M5" s="47">
        <v>13.333333333333334</v>
      </c>
      <c r="N5" s="47">
        <v>6.666666666666667</v>
      </c>
      <c r="O5" s="48">
        <f t="shared" si="0"/>
        <v>99.999999999999986</v>
      </c>
      <c r="P5" s="115">
        <f t="shared" si="2"/>
        <v>53.460004187149217</v>
      </c>
      <c r="Q5" s="14">
        <f t="shared" si="1"/>
        <v>12</v>
      </c>
      <c r="S5" s="116"/>
    </row>
    <row r="6" spans="1:19">
      <c r="A6" s="49">
        <v>4</v>
      </c>
      <c r="B6" s="50" t="s">
        <v>19</v>
      </c>
      <c r="C6" s="2">
        <v>52.6</v>
      </c>
      <c r="D6" s="73">
        <v>65.009487181522204</v>
      </c>
      <c r="E6" s="2">
        <v>85</v>
      </c>
      <c r="F6" s="2">
        <v>57</v>
      </c>
      <c r="G6" s="2">
        <v>71.05719237435008</v>
      </c>
      <c r="H6" s="93">
        <v>62.1</v>
      </c>
      <c r="I6" s="47">
        <v>33.333333333333329</v>
      </c>
      <c r="J6" s="47">
        <v>23.333333333333332</v>
      </c>
      <c r="K6" s="47">
        <v>16.666666666666664</v>
      </c>
      <c r="L6" s="47">
        <v>6.666666666666667</v>
      </c>
      <c r="M6" s="47">
        <v>13.333333333333334</v>
      </c>
      <c r="N6" s="47">
        <v>6.666666666666667</v>
      </c>
      <c r="O6" s="48">
        <f t="shared" si="0"/>
        <v>99.999999999999986</v>
      </c>
      <c r="P6" s="115">
        <f t="shared" si="2"/>
        <v>64.283172658935186</v>
      </c>
      <c r="Q6" s="14">
        <f t="shared" si="1"/>
        <v>2</v>
      </c>
      <c r="S6" s="116"/>
    </row>
    <row r="7" spans="1:19">
      <c r="A7" s="49">
        <v>5</v>
      </c>
      <c r="B7" s="50" t="s">
        <v>16</v>
      </c>
      <c r="C7" s="2">
        <v>55.000000000000007</v>
      </c>
      <c r="D7" s="73">
        <v>41.862060758304764</v>
      </c>
      <c r="E7" s="2">
        <v>86.130374479889042</v>
      </c>
      <c r="F7" s="2">
        <v>38</v>
      </c>
      <c r="G7" s="1">
        <v>43.310208126858278</v>
      </c>
      <c r="H7" s="93">
        <v>77.099999999999994</v>
      </c>
      <c r="I7" s="47">
        <v>33.333333333333329</v>
      </c>
      <c r="J7" s="47">
        <v>23.333333333333332</v>
      </c>
      <c r="K7" s="47">
        <v>16.666666666666664</v>
      </c>
      <c r="L7" s="47">
        <v>6.666666666666667</v>
      </c>
      <c r="M7" s="47">
        <v>13.333333333333334</v>
      </c>
      <c r="N7" s="47">
        <v>6.666666666666667</v>
      </c>
      <c r="O7" s="48">
        <f t="shared" si="0"/>
        <v>99.999999999999986</v>
      </c>
      <c r="P7" s="115">
        <f t="shared" si="2"/>
        <v>55.90423767383372</v>
      </c>
      <c r="Q7" s="14">
        <f t="shared" si="1"/>
        <v>10</v>
      </c>
      <c r="S7" s="116"/>
    </row>
    <row r="8" spans="1:19">
      <c r="A8" s="49">
        <v>6</v>
      </c>
      <c r="B8" s="50" t="s">
        <v>20</v>
      </c>
      <c r="C8" s="2">
        <v>47.8</v>
      </c>
      <c r="D8" s="73">
        <v>36.469825859930474</v>
      </c>
      <c r="E8" s="2">
        <v>56.176470588235297</v>
      </c>
      <c r="F8" s="2">
        <v>24</v>
      </c>
      <c r="G8" s="2">
        <v>36.727272727272727</v>
      </c>
      <c r="H8" s="93">
        <v>76.3</v>
      </c>
      <c r="I8" s="47">
        <v>33.333333333333329</v>
      </c>
      <c r="J8" s="47">
        <v>23.333333333333332</v>
      </c>
      <c r="K8" s="47">
        <v>16.666666666666664</v>
      </c>
      <c r="L8" s="47">
        <v>6.666666666666667</v>
      </c>
      <c r="M8" s="47">
        <v>13.333333333333334</v>
      </c>
      <c r="N8" s="47">
        <v>6.666666666666667</v>
      </c>
      <c r="O8" s="48">
        <f t="shared" si="0"/>
        <v>99.999999999999986</v>
      </c>
      <c r="P8" s="115">
        <f t="shared" si="2"/>
        <v>45.389340828992687</v>
      </c>
      <c r="Q8" s="14">
        <f t="shared" si="1"/>
        <v>24</v>
      </c>
      <c r="S8" s="116"/>
    </row>
    <row r="9" spans="1:19">
      <c r="A9" s="49">
        <v>7</v>
      </c>
      <c r="B9" s="50" t="s">
        <v>21</v>
      </c>
      <c r="C9" s="2">
        <v>54.400000000000006</v>
      </c>
      <c r="D9" s="73">
        <v>56.170476934142577</v>
      </c>
      <c r="E9" s="2">
        <v>80.303030303030297</v>
      </c>
      <c r="F9" s="2">
        <v>25</v>
      </c>
      <c r="G9" s="2">
        <v>65.283842794759821</v>
      </c>
      <c r="H9" s="93">
        <v>40.5</v>
      </c>
      <c r="I9" s="47">
        <v>33.333333333333329</v>
      </c>
      <c r="J9" s="47">
        <v>23.333333333333332</v>
      </c>
      <c r="K9" s="47">
        <v>16.666666666666664</v>
      </c>
      <c r="L9" s="47">
        <v>6.666666666666667</v>
      </c>
      <c r="M9" s="47">
        <v>13.333333333333334</v>
      </c>
      <c r="N9" s="47">
        <v>6.666666666666667</v>
      </c>
      <c r="O9" s="48">
        <f t="shared" si="0"/>
        <v>99.999999999999986</v>
      </c>
      <c r="P9" s="115">
        <f t="shared" si="2"/>
        <v>57.694795374439636</v>
      </c>
      <c r="Q9" s="14">
        <f t="shared" si="1"/>
        <v>9</v>
      </c>
      <c r="S9" s="116"/>
    </row>
    <row r="10" spans="1:19">
      <c r="A10" s="49">
        <v>8</v>
      </c>
      <c r="B10" s="50" t="s">
        <v>22</v>
      </c>
      <c r="C10" s="2">
        <v>55.399999999999991</v>
      </c>
      <c r="D10" s="73">
        <v>54.673014218622974</v>
      </c>
      <c r="E10" s="2">
        <v>64.102564102564102</v>
      </c>
      <c r="F10" s="2">
        <v>6</v>
      </c>
      <c r="G10" s="2">
        <v>37.449118046132973</v>
      </c>
      <c r="H10" s="93">
        <v>31.5</v>
      </c>
      <c r="I10" s="47">
        <v>33.333333333333329</v>
      </c>
      <c r="J10" s="47">
        <v>23.333333333333332</v>
      </c>
      <c r="K10" s="47">
        <v>16.666666666666664</v>
      </c>
      <c r="L10" s="47">
        <v>6.666666666666667</v>
      </c>
      <c r="M10" s="47">
        <v>13.333333333333334</v>
      </c>
      <c r="N10" s="47">
        <v>6.666666666666667</v>
      </c>
      <c r="O10" s="48">
        <f t="shared" si="0"/>
        <v>99.999999999999986</v>
      </c>
      <c r="P10" s="115">
        <f t="shared" si="2"/>
        <v>49.400679740923771</v>
      </c>
      <c r="Q10" s="14">
        <f t="shared" si="1"/>
        <v>17</v>
      </c>
      <c r="S10" s="116"/>
    </row>
    <row r="11" spans="1:19">
      <c r="A11" s="49">
        <v>9</v>
      </c>
      <c r="B11" s="50" t="s">
        <v>23</v>
      </c>
      <c r="C11" s="2">
        <v>57.600000000000009</v>
      </c>
      <c r="D11" s="73">
        <v>53.090684553412046</v>
      </c>
      <c r="E11" s="2">
        <v>72.392638036809814</v>
      </c>
      <c r="F11" s="2">
        <v>15</v>
      </c>
      <c r="G11" s="1">
        <v>69.854721549636807</v>
      </c>
      <c r="H11" s="93">
        <v>23.2</v>
      </c>
      <c r="I11" s="47">
        <v>33.333333333333329</v>
      </c>
      <c r="J11" s="47">
        <v>23.333333333333332</v>
      </c>
      <c r="K11" s="47">
        <v>16.666666666666664</v>
      </c>
      <c r="L11" s="47">
        <v>6.666666666666667</v>
      </c>
      <c r="M11" s="47">
        <v>13.333333333333334</v>
      </c>
      <c r="N11" s="47">
        <v>6.666666666666667</v>
      </c>
      <c r="O11" s="48">
        <f t="shared" si="0"/>
        <v>99.999999999999986</v>
      </c>
      <c r="P11" s="115">
        <f t="shared" si="2"/>
        <v>55.513895608549362</v>
      </c>
      <c r="Q11" s="14">
        <f t="shared" si="1"/>
        <v>11</v>
      </c>
      <c r="S11" s="116"/>
    </row>
    <row r="12" spans="1:19">
      <c r="A12" s="49">
        <v>10</v>
      </c>
      <c r="B12" s="50" t="s">
        <v>24</v>
      </c>
      <c r="C12" s="2">
        <v>58.4</v>
      </c>
      <c r="D12" s="73">
        <v>53.107694083615108</v>
      </c>
      <c r="E12" s="2">
        <v>75.265017667844518</v>
      </c>
      <c r="F12" s="2">
        <v>35</v>
      </c>
      <c r="G12" s="2">
        <v>60.526315789473685</v>
      </c>
      <c r="H12" s="93">
        <v>47.9</v>
      </c>
      <c r="I12" s="47">
        <v>33.333333333333329</v>
      </c>
      <c r="J12" s="47">
        <v>23.333333333333332</v>
      </c>
      <c r="K12" s="47">
        <v>16.666666666666664</v>
      </c>
      <c r="L12" s="47">
        <v>6.666666666666667</v>
      </c>
      <c r="M12" s="47">
        <v>13.333333333333334</v>
      </c>
      <c r="N12" s="47">
        <v>6.666666666666667</v>
      </c>
      <c r="O12" s="48">
        <f t="shared" si="0"/>
        <v>99.999999999999986</v>
      </c>
      <c r="P12" s="115">
        <f t="shared" si="2"/>
        <v>57.999473669414094</v>
      </c>
      <c r="Q12" s="14">
        <f t="shared" si="1"/>
        <v>8</v>
      </c>
      <c r="S12" s="116"/>
    </row>
    <row r="13" spans="1:19">
      <c r="A13" s="49">
        <v>11</v>
      </c>
      <c r="B13" s="50" t="s">
        <v>54</v>
      </c>
      <c r="C13" s="2">
        <v>48.4</v>
      </c>
      <c r="D13" s="73">
        <v>47.453481173435108</v>
      </c>
      <c r="E13" s="2">
        <v>55.271565495207668</v>
      </c>
      <c r="F13" s="2">
        <v>7</v>
      </c>
      <c r="G13" s="2">
        <v>62.310606060606069</v>
      </c>
      <c r="H13" s="93">
        <v>53.2</v>
      </c>
      <c r="I13" s="47">
        <v>33.333333333333329</v>
      </c>
      <c r="J13" s="47">
        <v>23.333333333333332</v>
      </c>
      <c r="K13" s="47">
        <v>16.666666666666664</v>
      </c>
      <c r="L13" s="47">
        <v>6.666666666666667</v>
      </c>
      <c r="M13" s="47">
        <v>13.333333333333334</v>
      </c>
      <c r="N13" s="47">
        <v>6.666666666666667</v>
      </c>
      <c r="O13" s="48">
        <f t="shared" si="0"/>
        <v>99.999999999999986</v>
      </c>
      <c r="P13" s="115">
        <f t="shared" si="2"/>
        <v>48.739153997750279</v>
      </c>
      <c r="Q13" s="14">
        <f t="shared" si="1"/>
        <v>19</v>
      </c>
      <c r="S13" s="116"/>
    </row>
    <row r="14" spans="1:19">
      <c r="A14" s="49">
        <v>12</v>
      </c>
      <c r="B14" s="50" t="s">
        <v>25</v>
      </c>
      <c r="C14" s="2">
        <v>57.2</v>
      </c>
      <c r="D14" s="73">
        <v>46.368225514623063</v>
      </c>
      <c r="E14" s="2">
        <v>63.079777365491651</v>
      </c>
      <c r="F14" s="2">
        <v>13</v>
      </c>
      <c r="G14" s="2">
        <v>59.05797101449275</v>
      </c>
      <c r="H14" s="93">
        <v>27.799999999999997</v>
      </c>
      <c r="I14" s="47">
        <v>33.333333333333329</v>
      </c>
      <c r="J14" s="47">
        <v>23.333333333333332</v>
      </c>
      <c r="K14" s="47">
        <v>16.666666666666664</v>
      </c>
      <c r="L14" s="47">
        <v>6.666666666666667</v>
      </c>
      <c r="M14" s="47">
        <v>13.333333333333334</v>
      </c>
      <c r="N14" s="47">
        <v>6.666666666666667</v>
      </c>
      <c r="O14" s="48">
        <f t="shared" si="0"/>
        <v>99.999999999999986</v>
      </c>
      <c r="P14" s="115">
        <f t="shared" si="2"/>
        <v>50.993611649593021</v>
      </c>
      <c r="Q14" s="14">
        <f t="shared" si="1"/>
        <v>16</v>
      </c>
      <c r="S14" s="116"/>
    </row>
    <row r="15" spans="1:19">
      <c r="A15" s="49">
        <v>13</v>
      </c>
      <c r="B15" s="50" t="s">
        <v>0</v>
      </c>
      <c r="C15" s="2">
        <v>55.399999999999991</v>
      </c>
      <c r="D15" s="73">
        <v>52.08637411601643</v>
      </c>
      <c r="E15" s="2">
        <v>53.559322033898304</v>
      </c>
      <c r="F15" s="2">
        <v>8</v>
      </c>
      <c r="G15" s="1">
        <v>30.232558139534881</v>
      </c>
      <c r="H15" s="93">
        <v>41.8</v>
      </c>
      <c r="I15" s="47">
        <v>33.333333333333329</v>
      </c>
      <c r="J15" s="47">
        <v>23.333333333333332</v>
      </c>
      <c r="K15" s="47">
        <v>16.666666666666664</v>
      </c>
      <c r="L15" s="47">
        <v>6.666666666666667</v>
      </c>
      <c r="M15" s="47">
        <v>13.333333333333334</v>
      </c>
      <c r="N15" s="47">
        <v>6.666666666666667</v>
      </c>
      <c r="O15" s="48">
        <f t="shared" si="0"/>
        <v>99.999999999999986</v>
      </c>
      <c r="P15" s="115">
        <f t="shared" si="2"/>
        <v>46.897715384658198</v>
      </c>
      <c r="Q15" s="14">
        <f t="shared" si="1"/>
        <v>22</v>
      </c>
      <c r="S15" s="116"/>
    </row>
    <row r="16" spans="1:19">
      <c r="A16" s="49">
        <v>14</v>
      </c>
      <c r="B16" s="50" t="s">
        <v>1</v>
      </c>
      <c r="C16" s="2">
        <v>45</v>
      </c>
      <c r="D16" s="73">
        <v>38.994688266036185</v>
      </c>
      <c r="E16" s="2">
        <v>53.453453453453456</v>
      </c>
      <c r="F16" s="2">
        <v>17</v>
      </c>
      <c r="G16" s="2">
        <v>38.880000000000003</v>
      </c>
      <c r="H16" s="93">
        <v>71</v>
      </c>
      <c r="I16" s="47">
        <v>33.333333333333329</v>
      </c>
      <c r="J16" s="47">
        <v>23.333333333333332</v>
      </c>
      <c r="K16" s="47">
        <v>16.666666666666664</v>
      </c>
      <c r="L16" s="47">
        <v>6.666666666666667</v>
      </c>
      <c r="M16" s="47">
        <v>13.333333333333334</v>
      </c>
      <c r="N16" s="47">
        <v>6.666666666666667</v>
      </c>
      <c r="O16" s="48">
        <f t="shared" si="0"/>
        <v>99.999999999999986</v>
      </c>
      <c r="P16" s="115">
        <f t="shared" si="2"/>
        <v>44.05833617098402</v>
      </c>
      <c r="Q16" s="14">
        <f t="shared" si="1"/>
        <v>26</v>
      </c>
      <c r="S16" s="116"/>
    </row>
    <row r="17" spans="1:19">
      <c r="A17" s="49">
        <v>15</v>
      </c>
      <c r="B17" s="50" t="s">
        <v>2</v>
      </c>
      <c r="C17" s="2">
        <v>45.8</v>
      </c>
      <c r="D17" s="73">
        <v>45.641103617526028</v>
      </c>
      <c r="E17" s="2">
        <v>54.26829268292682</v>
      </c>
      <c r="F17" s="2">
        <v>14</v>
      </c>
      <c r="G17" s="120">
        <v>31.60377358490566</v>
      </c>
      <c r="H17" s="93">
        <v>64.900000000000006</v>
      </c>
      <c r="I17" s="47">
        <v>33.333333333333329</v>
      </c>
      <c r="J17" s="47">
        <v>23.333333333333332</v>
      </c>
      <c r="K17" s="47">
        <v>16.666666666666664</v>
      </c>
      <c r="L17" s="47">
        <v>6.666666666666667</v>
      </c>
      <c r="M17" s="47">
        <v>13.333333333333334</v>
      </c>
      <c r="N17" s="47">
        <v>6.666666666666667</v>
      </c>
      <c r="O17" s="48">
        <f t="shared" si="0"/>
        <v>99.999999999999986</v>
      </c>
      <c r="P17" s="115">
        <f t="shared" si="2"/>
        <v>44.434809435897968</v>
      </c>
      <c r="Q17" s="14">
        <f t="shared" si="1"/>
        <v>25</v>
      </c>
      <c r="S17" s="116"/>
    </row>
    <row r="18" spans="1:19">
      <c r="A18" s="49">
        <v>16</v>
      </c>
      <c r="B18" s="50" t="s">
        <v>3</v>
      </c>
      <c r="C18" s="2">
        <v>55.600000000000009</v>
      </c>
      <c r="D18" s="73">
        <v>62.02970009515645</v>
      </c>
      <c r="E18" s="2">
        <v>81.191222570532915</v>
      </c>
      <c r="F18" s="2">
        <v>53</v>
      </c>
      <c r="G18" s="2">
        <v>56.935817805383024</v>
      </c>
      <c r="H18" s="93">
        <v>53.1</v>
      </c>
      <c r="I18" s="47">
        <v>33.333333333333329</v>
      </c>
      <c r="J18" s="47">
        <v>23.333333333333332</v>
      </c>
      <c r="K18" s="47">
        <v>16.666666666666664</v>
      </c>
      <c r="L18" s="47">
        <v>6.666666666666667</v>
      </c>
      <c r="M18" s="47">
        <v>13.333333333333334</v>
      </c>
      <c r="N18" s="47">
        <v>6.666666666666667</v>
      </c>
      <c r="O18" s="48">
        <f t="shared" si="0"/>
        <v>99.999999999999986</v>
      </c>
      <c r="P18" s="115">
        <f t="shared" si="2"/>
        <v>61.203576158009724</v>
      </c>
      <c r="Q18" s="14">
        <f t="shared" si="1"/>
        <v>5</v>
      </c>
      <c r="S18" s="116"/>
    </row>
    <row r="19" spans="1:19">
      <c r="A19" s="49">
        <v>17</v>
      </c>
      <c r="B19" s="50" t="s">
        <v>4</v>
      </c>
      <c r="C19" s="2">
        <v>46.6</v>
      </c>
      <c r="D19" s="73">
        <v>44.424827271635479</v>
      </c>
      <c r="E19" s="2">
        <v>67.692307692307693</v>
      </c>
      <c r="F19" s="2">
        <v>25</v>
      </c>
      <c r="G19" s="1">
        <v>23.326959847036328</v>
      </c>
      <c r="H19" s="93">
        <v>55.7</v>
      </c>
      <c r="I19" s="47">
        <v>33.333333333333329</v>
      </c>
      <c r="J19" s="47">
        <v>23.333333333333332</v>
      </c>
      <c r="K19" s="47">
        <v>16.666666666666664</v>
      </c>
      <c r="L19" s="47">
        <v>6.666666666666667</v>
      </c>
      <c r="M19" s="47">
        <v>13.333333333333334</v>
      </c>
      <c r="N19" s="47">
        <v>6.666666666666667</v>
      </c>
      <c r="O19" s="48">
        <f t="shared" si="0"/>
        <v>99.999999999999986</v>
      </c>
      <c r="P19" s="115">
        <f t="shared" si="2"/>
        <v>45.67143895837107</v>
      </c>
      <c r="Q19" s="14">
        <f t="shared" si="1"/>
        <v>23</v>
      </c>
      <c r="S19" s="116"/>
    </row>
    <row r="20" spans="1:19">
      <c r="A20" s="49">
        <v>18</v>
      </c>
      <c r="B20" s="50" t="s">
        <v>5</v>
      </c>
      <c r="C20" s="2">
        <v>54.400000000000006</v>
      </c>
      <c r="D20" s="73">
        <v>68.005035839542941</v>
      </c>
      <c r="E20" s="2">
        <v>54.313099041533555</v>
      </c>
      <c r="F20" s="2">
        <v>16</v>
      </c>
      <c r="G20" s="123"/>
      <c r="H20" s="93">
        <v>12.3</v>
      </c>
      <c r="I20" s="47">
        <v>33.333333333333329</v>
      </c>
      <c r="J20" s="47">
        <v>23.333333333333332</v>
      </c>
      <c r="K20" s="47">
        <v>16.666666666666664</v>
      </c>
      <c r="L20" s="47">
        <v>6.666666666666667</v>
      </c>
      <c r="M20" s="167">
        <v>0</v>
      </c>
      <c r="N20" s="47">
        <v>6.666666666666667</v>
      </c>
      <c r="O20" s="48">
        <f t="shared" si="0"/>
        <v>86.666666666666657</v>
      </c>
      <c r="P20" s="115">
        <f t="shared" si="2"/>
        <v>51.853874849402644</v>
      </c>
      <c r="Q20" s="14">
        <f t="shared" si="1"/>
        <v>15</v>
      </c>
      <c r="S20" s="116"/>
    </row>
    <row r="21" spans="1:19">
      <c r="A21" s="49">
        <v>19</v>
      </c>
      <c r="B21" s="50" t="s">
        <v>6</v>
      </c>
      <c r="C21" s="2">
        <v>55.2</v>
      </c>
      <c r="D21" s="73">
        <v>53.5</v>
      </c>
      <c r="E21" s="2">
        <v>87.461773700305812</v>
      </c>
      <c r="F21" s="2">
        <v>61</v>
      </c>
      <c r="G21" s="2">
        <v>70.967741935483872</v>
      </c>
      <c r="H21" s="93">
        <v>57.6</v>
      </c>
      <c r="I21" s="47">
        <v>33.333333333333329</v>
      </c>
      <c r="J21" s="47">
        <v>23.333333333333332</v>
      </c>
      <c r="K21" s="47">
        <v>16.666666666666664</v>
      </c>
      <c r="L21" s="47">
        <v>6.666666666666667</v>
      </c>
      <c r="M21" s="47">
        <v>13.333333333333334</v>
      </c>
      <c r="N21" s="47">
        <v>6.666666666666667</v>
      </c>
      <c r="O21" s="48">
        <f t="shared" si="0"/>
        <v>99.999999999999986</v>
      </c>
      <c r="P21" s="115">
        <f t="shared" si="2"/>
        <v>62.829327874782159</v>
      </c>
      <c r="Q21" s="14">
        <f t="shared" si="1"/>
        <v>3</v>
      </c>
      <c r="S21" s="116"/>
    </row>
    <row r="22" spans="1:19" ht="14.25" customHeight="1">
      <c r="A22" s="49">
        <v>20</v>
      </c>
      <c r="B22" s="50" t="s">
        <v>7</v>
      </c>
      <c r="C22" s="2">
        <v>55.8</v>
      </c>
      <c r="D22" s="73">
        <v>44.157931519662363</v>
      </c>
      <c r="E22" s="2">
        <v>62.305295950155767</v>
      </c>
      <c r="F22" s="2">
        <v>35</v>
      </c>
      <c r="G22" s="2">
        <v>51.494252873563219</v>
      </c>
      <c r="H22" s="93">
        <v>65.400000000000006</v>
      </c>
      <c r="I22" s="47">
        <v>33.333333333333329</v>
      </c>
      <c r="J22" s="47">
        <v>23.333333333333332</v>
      </c>
      <c r="K22" s="47">
        <v>16.666666666666664</v>
      </c>
      <c r="L22" s="47">
        <v>6.666666666666667</v>
      </c>
      <c r="M22" s="47">
        <v>13.333333333333334</v>
      </c>
      <c r="N22" s="47">
        <v>6.666666666666667</v>
      </c>
      <c r="O22" s="48">
        <f t="shared" si="0"/>
        <v>99.999999999999986</v>
      </c>
      <c r="P22" s="115">
        <f t="shared" si="2"/>
        <v>52.84696706275561</v>
      </c>
      <c r="Q22" s="14">
        <f t="shared" si="1"/>
        <v>13</v>
      </c>
      <c r="S22" s="116"/>
    </row>
    <row r="23" spans="1:19">
      <c r="A23" s="49">
        <v>21</v>
      </c>
      <c r="B23" s="50" t="s">
        <v>8</v>
      </c>
      <c r="C23" s="2">
        <v>49</v>
      </c>
      <c r="D23" s="73">
        <v>51.177014238625503</v>
      </c>
      <c r="E23" s="2">
        <v>59.780219780219781</v>
      </c>
      <c r="F23" s="2">
        <v>14</v>
      </c>
      <c r="G23" s="1">
        <v>28.600405679513187</v>
      </c>
      <c r="H23" s="93">
        <v>67.3</v>
      </c>
      <c r="I23" s="47">
        <v>33.333333333333329</v>
      </c>
      <c r="J23" s="47">
        <v>23.333333333333332</v>
      </c>
      <c r="K23" s="47">
        <v>16.666666666666664</v>
      </c>
      <c r="L23" s="47">
        <v>6.666666666666667</v>
      </c>
      <c r="M23" s="47">
        <v>13.333333333333334</v>
      </c>
      <c r="N23" s="47">
        <v>6.666666666666667</v>
      </c>
      <c r="O23" s="48">
        <f t="shared" si="0"/>
        <v>99.999999999999986</v>
      </c>
      <c r="P23" s="115">
        <f t="shared" si="2"/>
        <v>47.471394042984336</v>
      </c>
      <c r="Q23" s="14">
        <f t="shared" si="1"/>
        <v>20</v>
      </c>
      <c r="S23" s="116"/>
    </row>
    <row r="24" spans="1:19">
      <c r="A24" s="49">
        <v>22</v>
      </c>
      <c r="B24" s="50" t="s">
        <v>9</v>
      </c>
      <c r="C24" s="2">
        <v>54.6</v>
      </c>
      <c r="D24" s="73">
        <v>41.041757032002494</v>
      </c>
      <c r="E24" s="2">
        <v>53.488372093023258</v>
      </c>
      <c r="F24" s="2">
        <v>11</v>
      </c>
      <c r="G24" s="2">
        <v>67.773677736777373</v>
      </c>
      <c r="H24" s="93">
        <v>10.6</v>
      </c>
      <c r="I24" s="47">
        <v>33.333333333333329</v>
      </c>
      <c r="J24" s="47">
        <v>23.333333333333332</v>
      </c>
      <c r="K24" s="47">
        <v>16.666666666666664</v>
      </c>
      <c r="L24" s="47">
        <v>6.666666666666667</v>
      </c>
      <c r="M24" s="47">
        <v>13.333333333333334</v>
      </c>
      <c r="N24" s="47">
        <v>6.666666666666667</v>
      </c>
      <c r="O24" s="48">
        <f t="shared" si="0"/>
        <v>99.999999999999986</v>
      </c>
      <c r="P24" s="115">
        <f t="shared" si="2"/>
        <v>47.167629021208121</v>
      </c>
      <c r="Q24" s="14">
        <f t="shared" si="1"/>
        <v>21</v>
      </c>
      <c r="S24" s="116"/>
    </row>
    <row r="25" spans="1:19">
      <c r="A25" s="49">
        <v>23</v>
      </c>
      <c r="B25" s="50" t="s">
        <v>10</v>
      </c>
      <c r="C25" s="2">
        <v>47</v>
      </c>
      <c r="D25" s="73">
        <v>56.474772096936995</v>
      </c>
      <c r="E25" s="2">
        <v>42.810457516339866</v>
      </c>
      <c r="F25" s="2">
        <v>4</v>
      </c>
      <c r="G25" s="2">
        <v>25</v>
      </c>
      <c r="H25" s="93">
        <v>44.6</v>
      </c>
      <c r="I25" s="47">
        <v>33.333333333333329</v>
      </c>
      <c r="J25" s="47">
        <v>23.333333333333332</v>
      </c>
      <c r="K25" s="47">
        <v>16.666666666666664</v>
      </c>
      <c r="L25" s="47">
        <v>6.666666666666667</v>
      </c>
      <c r="M25" s="47">
        <v>13.333333333333334</v>
      </c>
      <c r="N25" s="47">
        <v>6.666666666666667</v>
      </c>
      <c r="O25" s="48">
        <f t="shared" si="0"/>
        <v>99.999999999999986</v>
      </c>
      <c r="P25" s="115">
        <f t="shared" si="2"/>
        <v>42.552523075341945</v>
      </c>
      <c r="Q25" s="14">
        <f t="shared" si="1"/>
        <v>28</v>
      </c>
      <c r="S25" s="116"/>
    </row>
    <row r="26" spans="1:19">
      <c r="A26" s="49">
        <v>24</v>
      </c>
      <c r="B26" s="50" t="s">
        <v>11</v>
      </c>
      <c r="C26" s="2">
        <v>53.6</v>
      </c>
      <c r="D26" s="73">
        <v>55.191465730482498</v>
      </c>
      <c r="E26" s="2">
        <v>68.011527377521617</v>
      </c>
      <c r="F26" s="2">
        <v>16</v>
      </c>
      <c r="G26" s="2">
        <v>38.40749414519906</v>
      </c>
      <c r="H26" s="93">
        <v>66.2</v>
      </c>
      <c r="I26" s="47">
        <v>33.333333333333329</v>
      </c>
      <c r="J26" s="47">
        <v>23.333333333333332</v>
      </c>
      <c r="K26" s="47">
        <v>16.666666666666664</v>
      </c>
      <c r="L26" s="47">
        <v>6.666666666666667</v>
      </c>
      <c r="M26" s="47">
        <v>13.333333333333334</v>
      </c>
      <c r="N26" s="47">
        <v>6.666666666666667</v>
      </c>
      <c r="O26" s="48">
        <f t="shared" si="0"/>
        <v>99.999999999999986</v>
      </c>
      <c r="P26" s="115">
        <f t="shared" si="2"/>
        <v>52.680929119392729</v>
      </c>
      <c r="Q26" s="14">
        <f t="shared" si="1"/>
        <v>14</v>
      </c>
      <c r="S26" s="116"/>
    </row>
    <row r="27" spans="1:19">
      <c r="A27" s="49">
        <v>25</v>
      </c>
      <c r="B27" s="50" t="s">
        <v>12</v>
      </c>
      <c r="C27" s="2">
        <v>47.2</v>
      </c>
      <c r="D27" s="73">
        <v>28.507487950215108</v>
      </c>
      <c r="E27" s="2">
        <v>57.142857142857153</v>
      </c>
      <c r="F27" s="2">
        <v>20</v>
      </c>
      <c r="G27" s="1">
        <v>43.912175648702593</v>
      </c>
      <c r="H27" s="93">
        <v>72.900000000000006</v>
      </c>
      <c r="I27" s="47">
        <v>33.333333333333329</v>
      </c>
      <c r="J27" s="47">
        <v>23.333333333333332</v>
      </c>
      <c r="K27" s="47">
        <v>16.666666666666664</v>
      </c>
      <c r="L27" s="47">
        <v>6.666666666666667</v>
      </c>
      <c r="M27" s="47">
        <v>13.333333333333334</v>
      </c>
      <c r="N27" s="47">
        <v>6.666666666666667</v>
      </c>
      <c r="O27" s="48">
        <f t="shared" si="0"/>
        <v>99.999999999999986</v>
      </c>
      <c r="P27" s="115">
        <f t="shared" si="2"/>
        <v>43.957180132020071</v>
      </c>
      <c r="Q27" s="14">
        <f t="shared" si="1"/>
        <v>27</v>
      </c>
      <c r="S27" s="116"/>
    </row>
    <row r="28" spans="1:19">
      <c r="A28" s="49">
        <v>26</v>
      </c>
      <c r="B28" s="50" t="s">
        <v>13</v>
      </c>
      <c r="C28" s="2">
        <v>55.399999999999991</v>
      </c>
      <c r="D28" s="73">
        <v>48.217153374927179</v>
      </c>
      <c r="E28" s="2">
        <v>83.937823834196891</v>
      </c>
      <c r="F28" s="2">
        <v>49</v>
      </c>
      <c r="G28" s="2">
        <v>61.510353227771006</v>
      </c>
      <c r="H28" s="93">
        <v>57.900000000000006</v>
      </c>
      <c r="I28" s="47">
        <v>33.333333333333329</v>
      </c>
      <c r="J28" s="47">
        <v>23.333333333333332</v>
      </c>
      <c r="K28" s="47">
        <v>16.666666666666664</v>
      </c>
      <c r="L28" s="47">
        <v>6.666666666666667</v>
      </c>
      <c r="M28" s="47">
        <v>13.333333333333334</v>
      </c>
      <c r="N28" s="47">
        <v>6.666666666666667</v>
      </c>
      <c r="O28" s="48">
        <f t="shared" si="0"/>
        <v>99.999999999999986</v>
      </c>
      <c r="P28" s="115">
        <f t="shared" si="2"/>
        <v>59.035020190218631</v>
      </c>
      <c r="Q28" s="14">
        <f t="shared" si="1"/>
        <v>7</v>
      </c>
      <c r="S28" s="116"/>
    </row>
    <row r="29" spans="1:19">
      <c r="A29" s="49">
        <v>27</v>
      </c>
      <c r="B29" s="50" t="s">
        <v>14</v>
      </c>
      <c r="C29" s="2">
        <v>56.399999999999991</v>
      </c>
      <c r="D29" s="73">
        <v>61.957476920475713</v>
      </c>
      <c r="E29" s="2">
        <v>84.793814432989691</v>
      </c>
      <c r="F29" s="2">
        <v>63</v>
      </c>
      <c r="G29" s="2">
        <v>66.124260355029591</v>
      </c>
      <c r="H29" s="93">
        <v>62.8</v>
      </c>
      <c r="I29" s="47">
        <v>33.333333333333329</v>
      </c>
      <c r="J29" s="47">
        <v>23.333333333333332</v>
      </c>
      <c r="K29" s="47">
        <v>16.666666666666664</v>
      </c>
      <c r="L29" s="47">
        <v>6.666666666666667</v>
      </c>
      <c r="M29" s="47">
        <v>13.333333333333334</v>
      </c>
      <c r="N29" s="47">
        <v>6.666666666666667</v>
      </c>
      <c r="O29" s="48">
        <f t="shared" si="0"/>
        <v>99.999999999999986</v>
      </c>
      <c r="P29" s="115">
        <f t="shared" si="2"/>
        <v>64.592281734279894</v>
      </c>
      <c r="Q29" s="14">
        <f t="shared" si="1"/>
        <v>1</v>
      </c>
      <c r="S29" s="116"/>
    </row>
    <row r="30" spans="1:19" ht="15" customHeight="1" thickBot="1">
      <c r="A30" s="51">
        <v>28</v>
      </c>
      <c r="B30" s="52" t="s">
        <v>15</v>
      </c>
      <c r="C30" s="91">
        <v>54.79999999999999</v>
      </c>
      <c r="D30" s="87">
        <v>64.127931535957259</v>
      </c>
      <c r="E30" s="91">
        <v>76.091081593927896</v>
      </c>
      <c r="F30" s="91">
        <v>44</v>
      </c>
      <c r="G30" s="91">
        <v>67.388535031847127</v>
      </c>
      <c r="H30" s="94">
        <v>61.900000000000006</v>
      </c>
      <c r="I30" s="47">
        <v>33.333333333333329</v>
      </c>
      <c r="J30" s="47">
        <v>23.333333333333332</v>
      </c>
      <c r="K30" s="47">
        <v>16.666666666666664</v>
      </c>
      <c r="L30" s="47">
        <v>6.666666666666667</v>
      </c>
      <c r="M30" s="47">
        <v>13.333333333333334</v>
      </c>
      <c r="N30" s="47">
        <v>6.666666666666667</v>
      </c>
      <c r="O30" s="48">
        <f t="shared" si="0"/>
        <v>99.999999999999986</v>
      </c>
      <c r="P30" s="180">
        <f t="shared" si="2"/>
        <v>61.956835628290953</v>
      </c>
      <c r="Q30" s="117">
        <f t="shared" si="1"/>
        <v>4</v>
      </c>
      <c r="S30" s="116"/>
    </row>
    <row r="31" spans="1:19" ht="15" customHeight="1">
      <c r="A31" s="53"/>
      <c r="B31" s="53"/>
      <c r="C31" s="53"/>
      <c r="D31" s="53"/>
      <c r="E31" s="53"/>
      <c r="F31" s="53"/>
      <c r="G31" s="53"/>
      <c r="H31" s="53"/>
      <c r="S31" s="5"/>
    </row>
    <row r="32" spans="1:19">
      <c r="A32" s="53"/>
      <c r="B32" s="54" t="s">
        <v>67</v>
      </c>
      <c r="C32" s="55"/>
      <c r="D32" s="56"/>
      <c r="E32" s="57"/>
      <c r="F32" s="57"/>
      <c r="G32" s="57"/>
      <c r="H32" s="57"/>
      <c r="S32" s="5"/>
    </row>
    <row r="33" spans="1:56">
      <c r="A33" s="58"/>
      <c r="B33" s="24" t="s">
        <v>28</v>
      </c>
      <c r="C33" s="73">
        <f t="shared" ref="C33:H33" si="3">AVERAGE(C3:C30)</f>
        <v>52.457142857142856</v>
      </c>
      <c r="D33" s="73">
        <f t="shared" ref="D33" si="4">AVERAGE(D3:D30)</f>
        <v>51.831904537080653</v>
      </c>
      <c r="E33" s="73">
        <f t="shared" si="3"/>
        <v>66.804525471104697</v>
      </c>
      <c r="F33" s="73">
        <f t="shared" si="3"/>
        <v>26.392857142857142</v>
      </c>
      <c r="G33" s="73">
        <f>AVERAGE(G3:G30)</f>
        <v>50.659253508853467</v>
      </c>
      <c r="H33" s="73">
        <f t="shared" si="3"/>
        <v>53.196428571428569</v>
      </c>
      <c r="I33" s="47"/>
      <c r="J33" s="47"/>
      <c r="K33" s="47"/>
      <c r="L33" s="47"/>
      <c r="M33" s="47"/>
      <c r="N33" s="47"/>
      <c r="O33" s="47"/>
      <c r="P33" s="2">
        <f>AVERAGE(P3:P30)</f>
        <v>52.780121111400277</v>
      </c>
    </row>
    <row r="34" spans="1:56">
      <c r="A34" s="58"/>
      <c r="B34" s="24" t="s">
        <v>32</v>
      </c>
      <c r="C34" s="73">
        <f t="shared" ref="C34:H34" si="5">STDEV(C3:C30)</f>
        <v>4.2289503619717701</v>
      </c>
      <c r="D34" s="73">
        <f t="shared" ref="D34" si="6">STDEV(D3:D30)</f>
        <v>9.6924099695098835</v>
      </c>
      <c r="E34" s="73">
        <f t="shared" si="5"/>
        <v>13.786614123020039</v>
      </c>
      <c r="F34" s="73">
        <f t="shared" si="5"/>
        <v>17.729112458649151</v>
      </c>
      <c r="G34" s="73">
        <f>STDEV(G3:G30)</f>
        <v>15.498781571618208</v>
      </c>
      <c r="H34" s="73">
        <f t="shared" si="5"/>
        <v>18.737395410581673</v>
      </c>
      <c r="I34" s="47"/>
      <c r="J34" s="47"/>
      <c r="K34" s="47"/>
      <c r="L34" s="47"/>
      <c r="M34" s="47"/>
      <c r="N34" s="47"/>
      <c r="O34" s="47"/>
      <c r="P34" s="2">
        <f>STDEV(P3:P30)</f>
        <v>6.8393145003606355</v>
      </c>
    </row>
    <row r="35" spans="1:56">
      <c r="A35" s="58"/>
      <c r="B35" s="24" t="s">
        <v>29</v>
      </c>
      <c r="C35" s="74">
        <f t="shared" ref="C35:H35" si="7">COUNT(C3:C30)</f>
        <v>28</v>
      </c>
      <c r="D35" s="74">
        <f t="shared" si="7"/>
        <v>28</v>
      </c>
      <c r="E35" s="74">
        <f t="shared" si="7"/>
        <v>28</v>
      </c>
      <c r="F35" s="74">
        <f t="shared" si="7"/>
        <v>28</v>
      </c>
      <c r="G35" s="74">
        <f>COUNT(G3:G30)</f>
        <v>27</v>
      </c>
      <c r="H35" s="74">
        <f t="shared" si="7"/>
        <v>28</v>
      </c>
      <c r="I35" s="48"/>
      <c r="J35" s="48"/>
      <c r="K35" s="48"/>
      <c r="L35" s="48"/>
      <c r="M35" s="48"/>
      <c r="N35" s="48"/>
      <c r="O35" s="48"/>
      <c r="P35" s="25">
        <f>COUNT(P3:P30)</f>
        <v>28</v>
      </c>
    </row>
    <row r="36" spans="1:56">
      <c r="A36" s="59"/>
      <c r="B36" s="24" t="s">
        <v>30</v>
      </c>
      <c r="C36" s="75">
        <f t="shared" ref="C36:H36" si="8">MIN(C3:C30)</f>
        <v>45</v>
      </c>
      <c r="D36" s="75">
        <f t="shared" si="8"/>
        <v>28.507487950215108</v>
      </c>
      <c r="E36" s="75">
        <f t="shared" si="8"/>
        <v>42.058823529411768</v>
      </c>
      <c r="F36" s="75">
        <f t="shared" si="8"/>
        <v>4</v>
      </c>
      <c r="G36" s="75">
        <f>MIN(G3:G30)</f>
        <v>23.326959847036328</v>
      </c>
      <c r="H36" s="75">
        <f t="shared" si="8"/>
        <v>10.6</v>
      </c>
      <c r="I36" s="12"/>
      <c r="J36" s="12"/>
      <c r="K36" s="12"/>
      <c r="L36" s="12"/>
      <c r="M36" s="12"/>
      <c r="N36" s="12"/>
      <c r="O36" s="12"/>
      <c r="P36" s="26">
        <f>MIN(P3:P30)</f>
        <v>42.552523075341945</v>
      </c>
      <c r="R36" s="60"/>
      <c r="T36" s="60"/>
      <c r="U36" s="60"/>
      <c r="V36" s="60"/>
      <c r="W36" s="60"/>
      <c r="X36" s="60"/>
      <c r="Y36" s="60"/>
      <c r="Z36" s="60"/>
      <c r="AA36" s="60"/>
      <c r="AB36" s="60"/>
      <c r="AC36" s="60"/>
      <c r="AD36" s="60"/>
      <c r="AE36" s="60"/>
      <c r="AF36" s="60"/>
      <c r="AG36" s="60"/>
      <c r="AH36" s="60"/>
      <c r="AI36" s="60"/>
      <c r="AJ36" s="60"/>
      <c r="AK36" s="60"/>
      <c r="AL36" s="60"/>
      <c r="AM36" s="60"/>
      <c r="AN36" s="60"/>
      <c r="AO36" s="60"/>
      <c r="AP36" s="60"/>
      <c r="AQ36" s="60"/>
      <c r="AR36" s="60"/>
      <c r="AS36" s="60"/>
      <c r="AT36" s="60"/>
      <c r="AU36" s="60"/>
      <c r="AV36" s="60"/>
      <c r="AW36" s="60"/>
      <c r="AX36" s="60"/>
      <c r="AY36" s="60"/>
      <c r="AZ36" s="60"/>
      <c r="BA36" s="60"/>
      <c r="BB36" s="60"/>
      <c r="BC36" s="60"/>
      <c r="BD36" s="60"/>
    </row>
    <row r="37" spans="1:56">
      <c r="A37" s="59"/>
      <c r="B37" s="24" t="s">
        <v>31</v>
      </c>
      <c r="C37" s="75">
        <f t="shared" ref="C37:H37" si="9">MAX(C3:C30)</f>
        <v>58.4</v>
      </c>
      <c r="D37" s="75">
        <f t="shared" si="9"/>
        <v>68.005035839542941</v>
      </c>
      <c r="E37" s="75">
        <f t="shared" si="9"/>
        <v>87.461773700305812</v>
      </c>
      <c r="F37" s="75">
        <f t="shared" si="9"/>
        <v>63</v>
      </c>
      <c r="G37" s="75">
        <f>MAX(G3:G30)</f>
        <v>71.05719237435008</v>
      </c>
      <c r="H37" s="75">
        <f t="shared" si="9"/>
        <v>80.8</v>
      </c>
      <c r="I37" s="12"/>
      <c r="J37" s="12"/>
      <c r="K37" s="12"/>
      <c r="L37" s="12"/>
      <c r="M37" s="12"/>
      <c r="N37" s="12"/>
      <c r="O37" s="12"/>
      <c r="P37" s="26">
        <f>MAX(P3:P30)</f>
        <v>64.592281734279894</v>
      </c>
      <c r="R37" s="60"/>
      <c r="T37" s="60"/>
      <c r="U37" s="60"/>
      <c r="V37" s="60"/>
      <c r="W37" s="60"/>
      <c r="X37" s="60"/>
      <c r="Y37" s="60"/>
      <c r="Z37" s="60"/>
      <c r="AA37" s="60"/>
      <c r="AB37" s="60"/>
      <c r="AC37" s="60"/>
      <c r="AD37" s="60"/>
      <c r="AE37" s="60"/>
      <c r="AF37" s="60"/>
      <c r="AG37" s="60"/>
      <c r="AH37" s="60"/>
      <c r="AI37" s="60"/>
      <c r="AJ37" s="60"/>
      <c r="AK37" s="60"/>
      <c r="AL37" s="60"/>
      <c r="AM37" s="60"/>
      <c r="AN37" s="60"/>
      <c r="AO37" s="60"/>
      <c r="AP37" s="60"/>
      <c r="AQ37" s="60"/>
      <c r="AR37" s="60"/>
      <c r="AS37" s="60"/>
      <c r="AT37" s="60"/>
      <c r="AU37" s="60"/>
      <c r="AV37" s="60"/>
      <c r="AW37" s="60"/>
      <c r="AX37" s="60"/>
      <c r="AY37" s="60"/>
      <c r="AZ37" s="60"/>
      <c r="BA37" s="60"/>
      <c r="BB37" s="60"/>
      <c r="BC37" s="60"/>
      <c r="BD37" s="60"/>
    </row>
    <row r="38" spans="1:56">
      <c r="B38" s="61" t="s">
        <v>33</v>
      </c>
      <c r="C38" s="76">
        <v>50</v>
      </c>
      <c r="D38" s="76"/>
      <c r="E38" s="76"/>
      <c r="F38" s="76"/>
      <c r="G38" s="76"/>
      <c r="H38" s="44"/>
    </row>
    <row r="39" spans="1:56">
      <c r="B39" s="63"/>
      <c r="C39" s="62"/>
      <c r="D39" s="62"/>
      <c r="E39" s="62"/>
      <c r="F39" s="62"/>
      <c r="G39" s="62"/>
    </row>
    <row r="40" spans="1:56" ht="14.1" customHeight="1" thickBot="1">
      <c r="C40" s="57"/>
      <c r="D40" s="57"/>
      <c r="E40" s="64"/>
    </row>
    <row r="41" spans="1:56" ht="60.75" customHeight="1" thickBot="1">
      <c r="A41" s="195" t="s">
        <v>41</v>
      </c>
      <c r="B41" s="196"/>
      <c r="C41" s="37" t="s">
        <v>34</v>
      </c>
      <c r="D41" s="38" t="s">
        <v>35</v>
      </c>
      <c r="E41" s="38" t="s">
        <v>36</v>
      </c>
      <c r="F41" s="38" t="s">
        <v>37</v>
      </c>
      <c r="G41" s="38" t="s">
        <v>38</v>
      </c>
      <c r="H41" s="110" t="s">
        <v>39</v>
      </c>
      <c r="I41" s="197" t="s">
        <v>56</v>
      </c>
      <c r="J41" s="197"/>
      <c r="K41" s="197"/>
      <c r="L41" s="197"/>
      <c r="M41" s="197"/>
      <c r="N41" s="197"/>
      <c r="O41" s="10"/>
      <c r="P41" s="184" t="s">
        <v>94</v>
      </c>
      <c r="Q41" s="185"/>
      <c r="S41" s="27" t="s">
        <v>69</v>
      </c>
    </row>
    <row r="42" spans="1:56" s="44" customFormat="1" ht="24" customHeight="1" thickBot="1">
      <c r="A42" s="65" t="s">
        <v>47</v>
      </c>
      <c r="B42" s="66" t="s">
        <v>26</v>
      </c>
      <c r="C42" s="40" t="s">
        <v>77</v>
      </c>
      <c r="D42" s="40" t="s">
        <v>78</v>
      </c>
      <c r="E42" s="41" t="s">
        <v>76</v>
      </c>
      <c r="F42" s="40" t="s">
        <v>77</v>
      </c>
      <c r="G42" s="89" t="s">
        <v>92</v>
      </c>
      <c r="H42" s="42" t="s">
        <v>75</v>
      </c>
      <c r="I42" s="43" t="s">
        <v>58</v>
      </c>
      <c r="J42" s="43" t="s">
        <v>59</v>
      </c>
      <c r="K42" s="43" t="s">
        <v>60</v>
      </c>
      <c r="L42" s="43" t="s">
        <v>61</v>
      </c>
      <c r="M42" s="43" t="s">
        <v>64</v>
      </c>
      <c r="N42" s="43" t="s">
        <v>65</v>
      </c>
      <c r="O42" s="109"/>
      <c r="P42" s="112" t="s">
        <v>62</v>
      </c>
      <c r="Q42" s="113" t="s">
        <v>57</v>
      </c>
      <c r="S42" s="118" t="s">
        <v>74</v>
      </c>
    </row>
    <row r="43" spans="1:56">
      <c r="A43" s="45">
        <v>1</v>
      </c>
      <c r="B43" s="46" t="s">
        <v>70</v>
      </c>
      <c r="C43" s="84">
        <v>50.2</v>
      </c>
      <c r="D43" s="84">
        <v>63.965477570848336</v>
      </c>
      <c r="E43" s="84">
        <v>89.090909090909093</v>
      </c>
      <c r="F43" s="84">
        <v>44</v>
      </c>
      <c r="G43" s="84">
        <v>63.309352517985609</v>
      </c>
      <c r="H43" s="85">
        <v>50.8</v>
      </c>
      <c r="I43" s="47">
        <v>33.333333333333329</v>
      </c>
      <c r="J43" s="47">
        <v>23.333333333333332</v>
      </c>
      <c r="K43" s="47">
        <v>16.666666666666664</v>
      </c>
      <c r="L43" s="47">
        <v>6.666666666666667</v>
      </c>
      <c r="M43" s="47">
        <v>13.333333333333334</v>
      </c>
      <c r="N43" s="47">
        <v>6.666666666666667</v>
      </c>
      <c r="O43" s="48">
        <f t="shared" ref="O43:O70" si="10">SUM(I43:N43)</f>
        <v>99.999999999999986</v>
      </c>
      <c r="P43" s="115">
        <f t="shared" ref="P43:P70" si="11">((C43*I43)+(D43*J43)+(E43*K43)+(F43*L43)+(G43*M43)+(H43*N43))/(SUM(I43,J43,K43,L43,M43,N43))</f>
        <v>61.268343284080878</v>
      </c>
      <c r="Q43" s="18">
        <f t="shared" ref="Q43:Q70" si="12">RANK(P43,P$43:P$70)</f>
        <v>6</v>
      </c>
      <c r="S43" s="29">
        <f>P83-P43</f>
        <v>-2.0234807845377034</v>
      </c>
    </row>
    <row r="44" spans="1:56">
      <c r="A44" s="49">
        <v>2</v>
      </c>
      <c r="B44" s="50" t="s">
        <v>17</v>
      </c>
      <c r="C44" s="73">
        <v>40.200000000000003</v>
      </c>
      <c r="D44" s="73">
        <v>70.748857649791219</v>
      </c>
      <c r="E44" s="73">
        <v>49.645390070921984</v>
      </c>
      <c r="F44" s="73">
        <v>8</v>
      </c>
      <c r="G44" s="73">
        <v>54.775280898876403</v>
      </c>
      <c r="H44" s="86">
        <v>58.300000000000004</v>
      </c>
      <c r="I44" s="47">
        <v>33.333333333333329</v>
      </c>
      <c r="J44" s="47">
        <v>23.333333333333332</v>
      </c>
      <c r="K44" s="47">
        <v>16.666666666666664</v>
      </c>
      <c r="L44" s="47">
        <v>6.666666666666667</v>
      </c>
      <c r="M44" s="47">
        <v>13.333333333333334</v>
      </c>
      <c r="N44" s="47">
        <v>6.666666666666667</v>
      </c>
      <c r="O44" s="48">
        <f t="shared" si="10"/>
        <v>99.999999999999986</v>
      </c>
      <c r="P44" s="115">
        <f t="shared" si="11"/>
        <v>49.905669249955146</v>
      </c>
      <c r="Q44" s="14">
        <f t="shared" si="12"/>
        <v>20</v>
      </c>
      <c r="S44" s="29">
        <f t="shared" ref="S44:S70" si="13">P84-P44</f>
        <v>-1.6518861464587502</v>
      </c>
    </row>
    <row r="45" spans="1:56">
      <c r="A45" s="49">
        <v>3</v>
      </c>
      <c r="B45" s="50" t="s">
        <v>18</v>
      </c>
      <c r="C45" s="73">
        <v>44.8</v>
      </c>
      <c r="D45" s="73">
        <v>57.262038052321344</v>
      </c>
      <c r="E45" s="73">
        <v>71.264367816091948</v>
      </c>
      <c r="F45" s="73">
        <v>25</v>
      </c>
      <c r="G45" s="73">
        <v>43.68600682593857</v>
      </c>
      <c r="H45" s="86">
        <v>90.800000000000011</v>
      </c>
      <c r="I45" s="47">
        <v>33.333333333333329</v>
      </c>
      <c r="J45" s="47">
        <v>23.333333333333332</v>
      </c>
      <c r="K45" s="47">
        <v>16.666666666666664</v>
      </c>
      <c r="L45" s="47">
        <v>6.666666666666667</v>
      </c>
      <c r="M45" s="47">
        <v>13.333333333333334</v>
      </c>
      <c r="N45" s="47">
        <v>6.666666666666667</v>
      </c>
      <c r="O45" s="48">
        <f t="shared" si="10"/>
        <v>99.999999999999986</v>
      </c>
      <c r="P45" s="115">
        <f t="shared" si="11"/>
        <v>53.716671091682116</v>
      </c>
      <c r="Q45" s="14">
        <f t="shared" si="12"/>
        <v>12</v>
      </c>
      <c r="S45" s="29">
        <f t="shared" si="13"/>
        <v>-0.29819836330322147</v>
      </c>
    </row>
    <row r="46" spans="1:56">
      <c r="A46" s="49">
        <v>4</v>
      </c>
      <c r="B46" s="50" t="s">
        <v>19</v>
      </c>
      <c r="C46" s="73">
        <v>49</v>
      </c>
      <c r="D46" s="73">
        <v>69.93560497013182</v>
      </c>
      <c r="E46" s="73">
        <v>87.134502923976612</v>
      </c>
      <c r="F46" s="73">
        <v>63</v>
      </c>
      <c r="G46" s="73">
        <v>71.375464684014872</v>
      </c>
      <c r="H46" s="86">
        <v>68.8</v>
      </c>
      <c r="I46" s="47">
        <v>33.333333333333329</v>
      </c>
      <c r="J46" s="47">
        <v>23.333333333333332</v>
      </c>
      <c r="K46" s="47">
        <v>16.666666666666664</v>
      </c>
      <c r="L46" s="47">
        <v>6.666666666666667</v>
      </c>
      <c r="M46" s="47">
        <v>13.333333333333334</v>
      </c>
      <c r="N46" s="47">
        <v>6.666666666666667</v>
      </c>
      <c r="O46" s="48">
        <f t="shared" si="10"/>
        <v>99.999999999999986</v>
      </c>
      <c r="P46" s="115">
        <f t="shared" si="11"/>
        <v>65.477453604895516</v>
      </c>
      <c r="Q46" s="14">
        <f t="shared" si="12"/>
        <v>1</v>
      </c>
      <c r="S46" s="29">
        <f t="shared" si="13"/>
        <v>-2.1291112934946739</v>
      </c>
    </row>
    <row r="47" spans="1:56">
      <c r="A47" s="49">
        <v>5</v>
      </c>
      <c r="B47" s="50" t="s">
        <v>16</v>
      </c>
      <c r="C47" s="73">
        <v>50.8</v>
      </c>
      <c r="D47" s="73">
        <v>43.621160685187611</v>
      </c>
      <c r="E47" s="73">
        <v>90</v>
      </c>
      <c r="F47" s="73">
        <v>48</v>
      </c>
      <c r="G47" s="77">
        <v>39.082969432314414</v>
      </c>
      <c r="H47" s="86">
        <v>87.1</v>
      </c>
      <c r="I47" s="47">
        <v>33.333333333333329</v>
      </c>
      <c r="J47" s="47">
        <v>23.333333333333332</v>
      </c>
      <c r="K47" s="47">
        <v>16.666666666666664</v>
      </c>
      <c r="L47" s="47">
        <v>6.666666666666667</v>
      </c>
      <c r="M47" s="47">
        <v>13.333333333333334</v>
      </c>
      <c r="N47" s="47">
        <v>6.666666666666667</v>
      </c>
      <c r="O47" s="48">
        <f t="shared" si="10"/>
        <v>99.999999999999986</v>
      </c>
      <c r="P47" s="115">
        <f t="shared" si="11"/>
        <v>56.329333417519038</v>
      </c>
      <c r="Q47" s="14">
        <f t="shared" si="12"/>
        <v>11</v>
      </c>
      <c r="S47" s="29">
        <f t="shared" si="13"/>
        <v>-0.83732397027547734</v>
      </c>
    </row>
    <row r="48" spans="1:56">
      <c r="A48" s="49">
        <v>6</v>
      </c>
      <c r="B48" s="50" t="s">
        <v>20</v>
      </c>
      <c r="C48" s="73">
        <v>39.6</v>
      </c>
      <c r="D48" s="73">
        <v>40.381218058741126</v>
      </c>
      <c r="E48" s="73">
        <v>54.918032786885249</v>
      </c>
      <c r="F48" s="73">
        <v>24</v>
      </c>
      <c r="G48" s="73">
        <v>34.653465346534652</v>
      </c>
      <c r="H48" s="86">
        <v>75.400000000000006</v>
      </c>
      <c r="I48" s="47">
        <v>33.333333333333329</v>
      </c>
      <c r="J48" s="47">
        <v>23.333333333333332</v>
      </c>
      <c r="K48" s="47">
        <v>16.666666666666664</v>
      </c>
      <c r="L48" s="47">
        <v>6.666666666666667</v>
      </c>
      <c r="M48" s="47">
        <v>13.333333333333334</v>
      </c>
      <c r="N48" s="47">
        <v>6.666666666666667</v>
      </c>
      <c r="O48" s="48">
        <f t="shared" si="10"/>
        <v>99.999999999999986</v>
      </c>
      <c r="P48" s="115">
        <f t="shared" si="11"/>
        <v>43.02241839105843</v>
      </c>
      <c r="Q48" s="14">
        <f t="shared" si="12"/>
        <v>27</v>
      </c>
      <c r="S48" s="29">
        <f t="shared" si="13"/>
        <v>4.4390237644424033</v>
      </c>
    </row>
    <row r="49" spans="1:19">
      <c r="A49" s="49">
        <v>7</v>
      </c>
      <c r="B49" s="50" t="s">
        <v>21</v>
      </c>
      <c r="C49" s="73">
        <v>50.4</v>
      </c>
      <c r="D49" s="73">
        <v>58.12313404191277</v>
      </c>
      <c r="E49" s="73">
        <v>83.333333333333329</v>
      </c>
      <c r="F49" s="73">
        <v>26</v>
      </c>
      <c r="G49" s="73">
        <v>65.437788018433181</v>
      </c>
      <c r="H49" s="86">
        <v>39.099999999999994</v>
      </c>
      <c r="I49" s="47">
        <v>33.333333333333329</v>
      </c>
      <c r="J49" s="47">
        <v>23.333333333333332</v>
      </c>
      <c r="K49" s="47">
        <v>16.666666666666664</v>
      </c>
      <c r="L49" s="47">
        <v>6.666666666666667</v>
      </c>
      <c r="M49" s="47">
        <v>13.333333333333334</v>
      </c>
      <c r="N49" s="47">
        <v>6.666666666666667</v>
      </c>
      <c r="O49" s="48">
        <f t="shared" si="10"/>
        <v>99.999999999999986</v>
      </c>
      <c r="P49" s="115">
        <f t="shared" si="11"/>
        <v>57.315991901126296</v>
      </c>
      <c r="Q49" s="14">
        <f t="shared" si="12"/>
        <v>8</v>
      </c>
      <c r="S49" s="29">
        <f t="shared" si="13"/>
        <v>0.95337331001469039</v>
      </c>
    </row>
    <row r="50" spans="1:19">
      <c r="A50" s="49">
        <v>8</v>
      </c>
      <c r="B50" s="50" t="s">
        <v>22</v>
      </c>
      <c r="C50" s="73">
        <v>51.4</v>
      </c>
      <c r="D50" s="73">
        <v>59.415711309635448</v>
      </c>
      <c r="E50" s="73">
        <v>73.939393939393938</v>
      </c>
      <c r="F50" s="73">
        <v>9</v>
      </c>
      <c r="G50" s="73">
        <v>41.715976331360949</v>
      </c>
      <c r="H50" s="86">
        <v>36.200000000000003</v>
      </c>
      <c r="I50" s="47">
        <v>33.333333333333329</v>
      </c>
      <c r="J50" s="47">
        <v>23.333333333333332</v>
      </c>
      <c r="K50" s="47">
        <v>16.666666666666664</v>
      </c>
      <c r="L50" s="47">
        <v>6.666666666666667</v>
      </c>
      <c r="M50" s="47">
        <v>13.333333333333334</v>
      </c>
      <c r="N50" s="47">
        <v>6.666666666666667</v>
      </c>
      <c r="O50" s="48">
        <f t="shared" si="10"/>
        <v>99.999999999999986</v>
      </c>
      <c r="P50" s="115">
        <f t="shared" si="11"/>
        <v>51.895695139662052</v>
      </c>
      <c r="Q50" s="14">
        <f t="shared" si="12"/>
        <v>17</v>
      </c>
      <c r="S50" s="29">
        <f t="shared" si="13"/>
        <v>-4.4946312088729883</v>
      </c>
    </row>
    <row r="51" spans="1:19">
      <c r="A51" s="49">
        <v>9</v>
      </c>
      <c r="B51" s="50" t="s">
        <v>23</v>
      </c>
      <c r="C51" s="73">
        <v>52.2</v>
      </c>
      <c r="D51" s="73">
        <v>59.825632145109921</v>
      </c>
      <c r="E51" s="73">
        <v>80.27210884353741</v>
      </c>
      <c r="F51" s="73">
        <v>21</v>
      </c>
      <c r="G51" s="77">
        <v>72.922252010723867</v>
      </c>
      <c r="H51" s="86">
        <v>28.2</v>
      </c>
      <c r="I51" s="47">
        <v>33.333333333333329</v>
      </c>
      <c r="J51" s="47">
        <v>23.333333333333332</v>
      </c>
      <c r="K51" s="47">
        <v>16.666666666666664</v>
      </c>
      <c r="L51" s="47">
        <v>6.666666666666667</v>
      </c>
      <c r="M51" s="47">
        <v>13.333333333333334</v>
      </c>
      <c r="N51" s="47">
        <v>6.666666666666667</v>
      </c>
      <c r="O51" s="48">
        <f t="shared" si="10"/>
        <v>99.999999999999986</v>
      </c>
      <c r="P51" s="115">
        <f t="shared" si="11"/>
        <v>57.740965909211738</v>
      </c>
      <c r="Q51" s="14">
        <f t="shared" si="12"/>
        <v>7</v>
      </c>
      <c r="S51" s="29">
        <f t="shared" si="13"/>
        <v>-3.9147514073802228</v>
      </c>
    </row>
    <row r="52" spans="1:19">
      <c r="A52" s="49">
        <v>10</v>
      </c>
      <c r="B52" s="50" t="s">
        <v>24</v>
      </c>
      <c r="C52" s="73">
        <v>52.6</v>
      </c>
      <c r="D52" s="73">
        <v>54.724159825005934</v>
      </c>
      <c r="E52" s="73">
        <v>79.457364341085267</v>
      </c>
      <c r="F52" s="73">
        <v>34</v>
      </c>
      <c r="G52" s="73">
        <v>53.703703703703695</v>
      </c>
      <c r="H52" s="86">
        <v>53.3</v>
      </c>
      <c r="I52" s="47">
        <v>33.333333333333329</v>
      </c>
      <c r="J52" s="47">
        <v>23.333333333333332</v>
      </c>
      <c r="K52" s="47">
        <v>16.666666666666664</v>
      </c>
      <c r="L52" s="47">
        <v>6.666666666666667</v>
      </c>
      <c r="M52" s="47">
        <v>13.333333333333334</v>
      </c>
      <c r="N52" s="47">
        <v>6.666666666666667</v>
      </c>
      <c r="O52" s="48">
        <f t="shared" si="10"/>
        <v>99.999999999999986</v>
      </c>
      <c r="P52" s="115">
        <f t="shared" si="11"/>
        <v>56.525691843176091</v>
      </c>
      <c r="Q52" s="14">
        <f t="shared" si="12"/>
        <v>10</v>
      </c>
      <c r="S52" s="29">
        <f t="shared" si="13"/>
        <v>2.8153073201405192</v>
      </c>
    </row>
    <row r="53" spans="1:19">
      <c r="A53" s="49">
        <v>11</v>
      </c>
      <c r="B53" s="50" t="s">
        <v>54</v>
      </c>
      <c r="C53" s="73">
        <v>43</v>
      </c>
      <c r="D53" s="73">
        <v>49.683523828398052</v>
      </c>
      <c r="E53" s="73">
        <v>61.428571428571431</v>
      </c>
      <c r="F53" s="73">
        <v>11</v>
      </c>
      <c r="G53" s="73">
        <v>67.256637168141594</v>
      </c>
      <c r="H53" s="86">
        <v>67.7</v>
      </c>
      <c r="I53" s="47">
        <v>33.333333333333329</v>
      </c>
      <c r="J53" s="47">
        <v>23.333333333333332</v>
      </c>
      <c r="K53" s="47">
        <v>16.666666666666664</v>
      </c>
      <c r="L53" s="47">
        <v>6.666666666666667</v>
      </c>
      <c r="M53" s="47">
        <v>13.333333333333334</v>
      </c>
      <c r="N53" s="47">
        <v>6.666666666666667</v>
      </c>
      <c r="O53" s="48">
        <f t="shared" si="10"/>
        <v>99.999999999999986</v>
      </c>
      <c r="P53" s="115">
        <f t="shared" si="11"/>
        <v>50.378469087140338</v>
      </c>
      <c r="Q53" s="14">
        <f t="shared" si="12"/>
        <v>19</v>
      </c>
      <c r="S53" s="29">
        <f t="shared" si="13"/>
        <v>-2.4385157468089389</v>
      </c>
    </row>
    <row r="54" spans="1:19">
      <c r="A54" s="49">
        <v>12</v>
      </c>
      <c r="B54" s="50" t="s">
        <v>25</v>
      </c>
      <c r="C54" s="73">
        <v>52.6</v>
      </c>
      <c r="D54" s="73">
        <v>52.015392490938872</v>
      </c>
      <c r="E54" s="73">
        <v>67.234042553191486</v>
      </c>
      <c r="F54" s="73">
        <v>20</v>
      </c>
      <c r="G54" s="73">
        <v>63.524590163934427</v>
      </c>
      <c r="H54" s="86">
        <v>32.1</v>
      </c>
      <c r="I54" s="47">
        <v>33.333333333333329</v>
      </c>
      <c r="J54" s="47">
        <v>23.333333333333332</v>
      </c>
      <c r="K54" s="47">
        <v>16.666666666666664</v>
      </c>
      <c r="L54" s="47">
        <v>6.666666666666667</v>
      </c>
      <c r="M54" s="47">
        <v>13.333333333333334</v>
      </c>
      <c r="N54" s="47">
        <v>6.666666666666667</v>
      </c>
      <c r="O54" s="48">
        <f t="shared" si="10"/>
        <v>99.999999999999986</v>
      </c>
      <c r="P54" s="115">
        <f t="shared" si="11"/>
        <v>52.819210695275579</v>
      </c>
      <c r="Q54" s="14">
        <f t="shared" si="12"/>
        <v>15</v>
      </c>
      <c r="S54" s="29">
        <f t="shared" si="13"/>
        <v>-3.0559178349849674</v>
      </c>
    </row>
    <row r="55" spans="1:19">
      <c r="A55" s="49">
        <v>13</v>
      </c>
      <c r="B55" s="50" t="s">
        <v>0</v>
      </c>
      <c r="C55" s="73">
        <v>52.2</v>
      </c>
      <c r="D55" s="73">
        <v>55.883935002442939</v>
      </c>
      <c r="E55" s="73">
        <v>70.714285714285708</v>
      </c>
      <c r="F55" s="73">
        <v>11</v>
      </c>
      <c r="G55" s="77">
        <v>36.585365853658537</v>
      </c>
      <c r="H55" s="86">
        <v>48.4</v>
      </c>
      <c r="I55" s="47">
        <v>33.333333333333329</v>
      </c>
      <c r="J55" s="47">
        <v>23.333333333333332</v>
      </c>
      <c r="K55" s="47">
        <v>16.666666666666664</v>
      </c>
      <c r="L55" s="47">
        <v>6.666666666666667</v>
      </c>
      <c r="M55" s="47">
        <v>13.333333333333334</v>
      </c>
      <c r="N55" s="47">
        <v>6.666666666666667</v>
      </c>
      <c r="O55" s="48">
        <f t="shared" si="10"/>
        <v>99.999999999999986</v>
      </c>
      <c r="P55" s="115">
        <f t="shared" si="11"/>
        <v>51.063347900105441</v>
      </c>
      <c r="Q55" s="14">
        <f t="shared" si="12"/>
        <v>18</v>
      </c>
      <c r="S55" s="29">
        <f t="shared" si="13"/>
        <v>-8.1659944019461506</v>
      </c>
    </row>
    <row r="56" spans="1:19">
      <c r="A56" s="49">
        <v>14</v>
      </c>
      <c r="B56" s="50" t="s">
        <v>1</v>
      </c>
      <c r="C56" s="73">
        <v>37</v>
      </c>
      <c r="D56" s="73">
        <v>45.517700723881042</v>
      </c>
      <c r="E56" s="73">
        <v>51.282051282051292</v>
      </c>
      <c r="F56" s="73">
        <v>18</v>
      </c>
      <c r="G56" s="73">
        <v>41.85022026431718</v>
      </c>
      <c r="H56" s="86">
        <v>69.400000000000006</v>
      </c>
      <c r="I56" s="47">
        <v>33.333333333333329</v>
      </c>
      <c r="J56" s="47">
        <v>23.333333333333332</v>
      </c>
      <c r="K56" s="47">
        <v>16.666666666666664</v>
      </c>
      <c r="L56" s="47">
        <v>6.666666666666667</v>
      </c>
      <c r="M56" s="47">
        <v>13.333333333333334</v>
      </c>
      <c r="N56" s="47">
        <v>6.666666666666667</v>
      </c>
      <c r="O56" s="48">
        <f t="shared" si="10"/>
        <v>99.999999999999986</v>
      </c>
      <c r="P56" s="115">
        <f t="shared" si="11"/>
        <v>42.907834751156422</v>
      </c>
      <c r="Q56" s="14">
        <f t="shared" si="12"/>
        <v>28</v>
      </c>
      <c r="S56" s="29">
        <f t="shared" si="13"/>
        <v>2.3949536719182944</v>
      </c>
    </row>
    <row r="57" spans="1:19">
      <c r="A57" s="49">
        <v>15</v>
      </c>
      <c r="B57" s="50" t="s">
        <v>2</v>
      </c>
      <c r="C57" s="73">
        <v>38</v>
      </c>
      <c r="D57" s="73">
        <v>50.193553682785385</v>
      </c>
      <c r="E57" s="73">
        <v>70.866141732283467</v>
      </c>
      <c r="F57" s="73">
        <v>15</v>
      </c>
      <c r="G57" s="121">
        <v>29.237288135593221</v>
      </c>
      <c r="H57" s="86">
        <v>68.099999999999994</v>
      </c>
      <c r="I57" s="47">
        <v>33.333333333333329</v>
      </c>
      <c r="J57" s="47">
        <v>23.333333333333332</v>
      </c>
      <c r="K57" s="47">
        <v>16.666666666666664</v>
      </c>
      <c r="L57" s="47">
        <v>6.666666666666667</v>
      </c>
      <c r="M57" s="47">
        <v>13.333333333333334</v>
      </c>
      <c r="N57" s="47">
        <v>6.666666666666667</v>
      </c>
      <c r="O57" s="48">
        <f t="shared" si="10"/>
        <v>99.999999999999986</v>
      </c>
      <c r="P57" s="115">
        <f t="shared" si="11"/>
        <v>45.627824566109602</v>
      </c>
      <c r="Q57" s="14">
        <f t="shared" si="12"/>
        <v>24</v>
      </c>
      <c r="S57" s="29">
        <f t="shared" si="13"/>
        <v>-1.473302566210009</v>
      </c>
    </row>
    <row r="58" spans="1:19">
      <c r="A58" s="49">
        <v>16</v>
      </c>
      <c r="B58" s="50" t="s">
        <v>3</v>
      </c>
      <c r="C58" s="73">
        <v>51.2</v>
      </c>
      <c r="D58" s="73">
        <v>66.662357156241598</v>
      </c>
      <c r="E58" s="73">
        <v>86</v>
      </c>
      <c r="F58" s="73">
        <v>73</v>
      </c>
      <c r="G58" s="73">
        <v>55.656108597285069</v>
      </c>
      <c r="H58" s="86">
        <v>65.5</v>
      </c>
      <c r="I58" s="47">
        <v>33.333333333333329</v>
      </c>
      <c r="J58" s="47">
        <v>23.333333333333332</v>
      </c>
      <c r="K58" s="47">
        <v>16.666666666666664</v>
      </c>
      <c r="L58" s="47">
        <v>6.666666666666667</v>
      </c>
      <c r="M58" s="47">
        <v>13.333333333333334</v>
      </c>
      <c r="N58" s="47">
        <v>6.666666666666667</v>
      </c>
      <c r="O58" s="48">
        <f t="shared" si="10"/>
        <v>99.999999999999986</v>
      </c>
      <c r="P58" s="115">
        <f t="shared" si="11"/>
        <v>63.608697816094391</v>
      </c>
      <c r="Q58" s="14">
        <f t="shared" si="12"/>
        <v>4</v>
      </c>
      <c r="S58" s="29">
        <f t="shared" si="13"/>
        <v>-4.6824180149597225</v>
      </c>
    </row>
    <row r="59" spans="1:19">
      <c r="A59" s="49">
        <v>17</v>
      </c>
      <c r="B59" s="50" t="s">
        <v>4</v>
      </c>
      <c r="C59" s="73">
        <v>40</v>
      </c>
      <c r="D59" s="73">
        <v>46.58155382786677</v>
      </c>
      <c r="E59" s="73">
        <v>79.710144927536234</v>
      </c>
      <c r="F59" s="73">
        <v>27</v>
      </c>
      <c r="G59" s="77">
        <v>21.12676056338028</v>
      </c>
      <c r="H59" s="86">
        <v>62.9</v>
      </c>
      <c r="I59" s="47">
        <v>33.333333333333329</v>
      </c>
      <c r="J59" s="47">
        <v>23.333333333333332</v>
      </c>
      <c r="K59" s="47">
        <v>16.666666666666664</v>
      </c>
      <c r="L59" s="47">
        <v>6.666666666666667</v>
      </c>
      <c r="M59" s="47">
        <v>13.333333333333334</v>
      </c>
      <c r="N59" s="47">
        <v>6.666666666666667</v>
      </c>
      <c r="O59" s="48">
        <f t="shared" si="10"/>
        <v>99.999999999999986</v>
      </c>
      <c r="P59" s="115">
        <f t="shared" si="11"/>
        <v>46.297621456208987</v>
      </c>
      <c r="Q59" s="14">
        <f t="shared" si="12"/>
        <v>23</v>
      </c>
      <c r="S59" s="29">
        <f t="shared" si="13"/>
        <v>-0.85528561501482869</v>
      </c>
    </row>
    <row r="60" spans="1:19">
      <c r="A60" s="49">
        <v>18</v>
      </c>
      <c r="B60" s="50" t="s">
        <v>5</v>
      </c>
      <c r="C60" s="73">
        <v>50.6</v>
      </c>
      <c r="D60" s="73">
        <v>70.468653423586929</v>
      </c>
      <c r="E60" s="73">
        <v>58.503401360544217</v>
      </c>
      <c r="F60" s="73">
        <v>20</v>
      </c>
      <c r="G60" s="124"/>
      <c r="H60" s="86">
        <v>15</v>
      </c>
      <c r="I60" s="47">
        <v>33.333333333333329</v>
      </c>
      <c r="J60" s="47">
        <v>23.333333333333332</v>
      </c>
      <c r="K60" s="47">
        <v>16.666666666666664</v>
      </c>
      <c r="L60" s="47">
        <v>6.666666666666667</v>
      </c>
      <c r="M60" s="167">
        <v>0</v>
      </c>
      <c r="N60" s="47">
        <v>6.666666666666667</v>
      </c>
      <c r="O60" s="48">
        <f t="shared" si="10"/>
        <v>86.666666666666657</v>
      </c>
      <c r="P60" s="115">
        <f t="shared" si="11"/>
        <v>52.376830029531909</v>
      </c>
      <c r="Q60" s="14">
        <f t="shared" si="12"/>
        <v>16</v>
      </c>
      <c r="S60" s="29">
        <f t="shared" si="13"/>
        <v>-1.0096935934921873</v>
      </c>
    </row>
    <row r="61" spans="1:19">
      <c r="A61" s="49">
        <v>19</v>
      </c>
      <c r="B61" s="50" t="s">
        <v>6</v>
      </c>
      <c r="C61" s="73">
        <v>51.4</v>
      </c>
      <c r="D61" s="73">
        <v>58.786570505667143</v>
      </c>
      <c r="E61" s="73">
        <v>93.630573248407643</v>
      </c>
      <c r="F61" s="73">
        <v>68</v>
      </c>
      <c r="G61" s="73">
        <v>66.4259927797834</v>
      </c>
      <c r="H61" s="86">
        <v>68.400000000000006</v>
      </c>
      <c r="I61" s="47">
        <v>33.333333333333329</v>
      </c>
      <c r="J61" s="47">
        <v>23.333333333333332</v>
      </c>
      <c r="K61" s="47">
        <v>16.666666666666664</v>
      </c>
      <c r="L61" s="47">
        <v>6.666666666666667</v>
      </c>
      <c r="M61" s="47">
        <v>13.333333333333334</v>
      </c>
      <c r="N61" s="47">
        <v>6.666666666666667</v>
      </c>
      <c r="O61" s="48">
        <f t="shared" si="10"/>
        <v>99.999999999999986</v>
      </c>
      <c r="P61" s="115">
        <f t="shared" si="11"/>
        <v>64.40542769669473</v>
      </c>
      <c r="Q61" s="14">
        <f t="shared" si="12"/>
        <v>3</v>
      </c>
      <c r="S61" s="119">
        <f t="shared" si="13"/>
        <v>-2.5586423222087333</v>
      </c>
    </row>
    <row r="62" spans="1:19">
      <c r="A62" s="49">
        <v>20</v>
      </c>
      <c r="B62" s="50" t="s">
        <v>7</v>
      </c>
      <c r="C62" s="73">
        <v>51.2</v>
      </c>
      <c r="D62" s="73">
        <v>46.042529708925706</v>
      </c>
      <c r="E62" s="73">
        <v>60.447761194029844</v>
      </c>
      <c r="F62" s="73">
        <v>46</v>
      </c>
      <c r="G62" s="73">
        <v>50.78125</v>
      </c>
      <c r="H62" s="86">
        <v>77.099999999999994</v>
      </c>
      <c r="I62" s="47">
        <v>33.333333333333329</v>
      </c>
      <c r="J62" s="47">
        <v>23.333333333333332</v>
      </c>
      <c r="K62" s="47">
        <v>16.666666666666664</v>
      </c>
      <c r="L62" s="47">
        <v>6.666666666666667</v>
      </c>
      <c r="M62" s="47">
        <v>13.333333333333334</v>
      </c>
      <c r="N62" s="47">
        <v>6.666666666666667</v>
      </c>
      <c r="O62" s="48">
        <f t="shared" si="10"/>
        <v>99.999999999999986</v>
      </c>
      <c r="P62" s="115">
        <f t="shared" si="11"/>
        <v>52.862050464420967</v>
      </c>
      <c r="Q62" s="14">
        <f t="shared" si="12"/>
        <v>14</v>
      </c>
      <c r="S62" s="119">
        <f t="shared" si="13"/>
        <v>3.6236848784795939E-2</v>
      </c>
    </row>
    <row r="63" spans="1:19">
      <c r="A63" s="49">
        <v>21</v>
      </c>
      <c r="B63" s="50" t="s">
        <v>8</v>
      </c>
      <c r="C63" s="73">
        <v>42.6</v>
      </c>
      <c r="D63" s="73">
        <v>53.80753052488209</v>
      </c>
      <c r="E63" s="73">
        <v>58.638743455497391</v>
      </c>
      <c r="F63" s="73">
        <v>17</v>
      </c>
      <c r="G63" s="77">
        <v>32.367149758454104</v>
      </c>
      <c r="H63" s="86">
        <v>73</v>
      </c>
      <c r="I63" s="47">
        <v>33.333333333333329</v>
      </c>
      <c r="J63" s="47">
        <v>23.333333333333332</v>
      </c>
      <c r="K63" s="47">
        <v>16.666666666666664</v>
      </c>
      <c r="L63" s="47">
        <v>6.666666666666667</v>
      </c>
      <c r="M63" s="47">
        <v>13.333333333333334</v>
      </c>
      <c r="N63" s="47">
        <v>6.666666666666667</v>
      </c>
      <c r="O63" s="48">
        <f t="shared" si="10"/>
        <v>99.999999999999986</v>
      </c>
      <c r="P63" s="115">
        <f t="shared" si="11"/>
        <v>46.843834332849269</v>
      </c>
      <c r="Q63" s="14">
        <f t="shared" si="12"/>
        <v>22</v>
      </c>
      <c r="S63" s="119">
        <f t="shared" si="13"/>
        <v>1.4206617194000586</v>
      </c>
    </row>
    <row r="64" spans="1:19">
      <c r="A64" s="49">
        <v>22</v>
      </c>
      <c r="B64" s="50" t="s">
        <v>9</v>
      </c>
      <c r="C64" s="73">
        <v>49.8</v>
      </c>
      <c r="D64" s="73">
        <v>47.706608578144689</v>
      </c>
      <c r="E64" s="73">
        <v>61.267605633802816</v>
      </c>
      <c r="F64" s="73">
        <v>14</v>
      </c>
      <c r="G64" s="73">
        <v>70.277777777777771</v>
      </c>
      <c r="H64" s="86">
        <v>11.6</v>
      </c>
      <c r="I64" s="47">
        <v>33.333333333333329</v>
      </c>
      <c r="J64" s="47">
        <v>23.333333333333332</v>
      </c>
      <c r="K64" s="47">
        <v>16.666666666666664</v>
      </c>
      <c r="L64" s="47">
        <v>6.666666666666667</v>
      </c>
      <c r="M64" s="47">
        <v>13.333333333333334</v>
      </c>
      <c r="N64" s="47">
        <v>6.666666666666667</v>
      </c>
      <c r="O64" s="48">
        <f t="shared" si="10"/>
        <v>99.999999999999986</v>
      </c>
      <c r="P64" s="115">
        <f t="shared" si="11"/>
        <v>49.01984664423793</v>
      </c>
      <c r="Q64" s="14">
        <f t="shared" si="12"/>
        <v>21</v>
      </c>
      <c r="S64" s="119">
        <f t="shared" si="13"/>
        <v>-3.1878183131193722</v>
      </c>
    </row>
    <row r="65" spans="1:56">
      <c r="A65" s="49">
        <v>23</v>
      </c>
      <c r="B65" s="50" t="s">
        <v>10</v>
      </c>
      <c r="C65" s="73">
        <v>41.8</v>
      </c>
      <c r="D65" s="73">
        <v>60.837820786753419</v>
      </c>
      <c r="E65" s="73">
        <v>48.854961832061072</v>
      </c>
      <c r="F65" s="73">
        <v>6</v>
      </c>
      <c r="G65" s="73">
        <v>24.817518248175183</v>
      </c>
      <c r="H65" s="86">
        <v>56.2</v>
      </c>
      <c r="I65" s="47">
        <v>33.333333333333329</v>
      </c>
      <c r="J65" s="47">
        <v>23.333333333333332</v>
      </c>
      <c r="K65" s="47">
        <v>16.666666666666664</v>
      </c>
      <c r="L65" s="47">
        <v>6.666666666666667</v>
      </c>
      <c r="M65" s="47">
        <v>13.333333333333334</v>
      </c>
      <c r="N65" s="47">
        <v>6.666666666666667</v>
      </c>
      <c r="O65" s="48">
        <f t="shared" si="10"/>
        <v>99.999999999999986</v>
      </c>
      <c r="P65" s="115">
        <f t="shared" si="11"/>
        <v>43.72698758867601</v>
      </c>
      <c r="Q65" s="14">
        <f t="shared" si="12"/>
        <v>26</v>
      </c>
      <c r="S65" s="119">
        <f t="shared" si="13"/>
        <v>-1.7550479792820539</v>
      </c>
    </row>
    <row r="66" spans="1:56">
      <c r="A66" s="49">
        <v>24</v>
      </c>
      <c r="B66" s="50" t="s">
        <v>11</v>
      </c>
      <c r="C66" s="73">
        <v>47.8</v>
      </c>
      <c r="D66" s="73">
        <v>60.713474399613091</v>
      </c>
      <c r="E66" s="73">
        <v>74.34210526315789</v>
      </c>
      <c r="F66" s="73">
        <v>19</v>
      </c>
      <c r="G66" s="73">
        <v>35.106382978723403</v>
      </c>
      <c r="H66" s="86">
        <v>77.199999999999989</v>
      </c>
      <c r="I66" s="47">
        <v>33.333333333333329</v>
      </c>
      <c r="J66" s="47">
        <v>23.333333333333332</v>
      </c>
      <c r="K66" s="47">
        <v>16.666666666666664</v>
      </c>
      <c r="L66" s="47">
        <v>6.666666666666667</v>
      </c>
      <c r="M66" s="47">
        <v>13.333333333333334</v>
      </c>
      <c r="N66" s="47">
        <v>6.666666666666667</v>
      </c>
      <c r="O66" s="48">
        <f t="shared" si="10"/>
        <v>99.999999999999986</v>
      </c>
      <c r="P66" s="115">
        <f t="shared" si="11"/>
        <v>53.584345967599162</v>
      </c>
      <c r="Q66" s="14">
        <f t="shared" si="12"/>
        <v>13</v>
      </c>
      <c r="S66" s="119">
        <f t="shared" si="13"/>
        <v>-1.1639468053530138</v>
      </c>
    </row>
    <row r="67" spans="1:56">
      <c r="A67" s="49">
        <v>25</v>
      </c>
      <c r="B67" s="50" t="s">
        <v>12</v>
      </c>
      <c r="C67" s="73">
        <v>41.2</v>
      </c>
      <c r="D67" s="73">
        <v>32.61650460096606</v>
      </c>
      <c r="E67" s="73">
        <v>63.70967741935484</v>
      </c>
      <c r="F67" s="73">
        <v>23</v>
      </c>
      <c r="G67" s="77">
        <v>37.980769230769234</v>
      </c>
      <c r="H67" s="86">
        <v>83.6</v>
      </c>
      <c r="I67" s="47">
        <v>33.333333333333329</v>
      </c>
      <c r="J67" s="47">
        <v>23.333333333333332</v>
      </c>
      <c r="K67" s="47">
        <v>16.666666666666664</v>
      </c>
      <c r="L67" s="47">
        <v>6.666666666666667</v>
      </c>
      <c r="M67" s="47">
        <v>13.333333333333334</v>
      </c>
      <c r="N67" s="47">
        <v>6.666666666666667</v>
      </c>
      <c r="O67" s="48">
        <f t="shared" si="10"/>
        <v>99.999999999999986</v>
      </c>
      <c r="P67" s="115">
        <f t="shared" si="11"/>
        <v>44.132899874220456</v>
      </c>
      <c r="Q67" s="14">
        <f t="shared" si="12"/>
        <v>25</v>
      </c>
      <c r="S67" s="119">
        <f t="shared" si="13"/>
        <v>-9.1888074575976475E-3</v>
      </c>
    </row>
    <row r="68" spans="1:56">
      <c r="A68" s="49">
        <v>26</v>
      </c>
      <c r="B68" s="50" t="s">
        <v>13</v>
      </c>
      <c r="C68" s="73">
        <v>50.2</v>
      </c>
      <c r="D68" s="73">
        <v>49.185891624262737</v>
      </c>
      <c r="E68" s="73">
        <v>83.431952662721898</v>
      </c>
      <c r="F68" s="73">
        <v>53</v>
      </c>
      <c r="G68" s="73">
        <v>53.804347826086953</v>
      </c>
      <c r="H68" s="86">
        <v>57.900000000000006</v>
      </c>
      <c r="I68" s="47">
        <v>33.333333333333329</v>
      </c>
      <c r="J68" s="47">
        <v>23.333333333333332</v>
      </c>
      <c r="K68" s="47">
        <v>16.666666666666664</v>
      </c>
      <c r="L68" s="47">
        <v>6.666666666666667</v>
      </c>
      <c r="M68" s="47">
        <v>13.333333333333334</v>
      </c>
      <c r="N68" s="47">
        <v>6.666666666666667</v>
      </c>
      <c r="O68" s="48">
        <f t="shared" si="10"/>
        <v>99.999999999999986</v>
      </c>
      <c r="P68" s="115">
        <f t="shared" si="11"/>
        <v>56.682613199593213</v>
      </c>
      <c r="Q68" s="14">
        <f t="shared" si="12"/>
        <v>9</v>
      </c>
      <c r="S68" s="119">
        <f t="shared" si="13"/>
        <v>4.5349114043823491</v>
      </c>
    </row>
    <row r="69" spans="1:56">
      <c r="A69" s="49">
        <v>27</v>
      </c>
      <c r="B69" s="50" t="s">
        <v>14</v>
      </c>
      <c r="C69" s="73">
        <v>52.800000000000004</v>
      </c>
      <c r="D69" s="73">
        <v>64.43816196822047</v>
      </c>
      <c r="E69" s="73">
        <v>89.839572192513373</v>
      </c>
      <c r="F69" s="73">
        <v>67</v>
      </c>
      <c r="G69" s="73">
        <v>61.464968152866241</v>
      </c>
      <c r="H69" s="86">
        <v>66</v>
      </c>
      <c r="I69" s="47">
        <v>33.333333333333329</v>
      </c>
      <c r="J69" s="47">
        <v>23.333333333333332</v>
      </c>
      <c r="K69" s="47">
        <v>16.666666666666664</v>
      </c>
      <c r="L69" s="47">
        <v>6.666666666666667</v>
      </c>
      <c r="M69" s="47">
        <v>13.333333333333334</v>
      </c>
      <c r="N69" s="47">
        <v>6.666666666666667</v>
      </c>
      <c r="O69" s="48">
        <f t="shared" si="10"/>
        <v>99.999999999999986</v>
      </c>
      <c r="P69" s="115">
        <f t="shared" si="11"/>
        <v>64.670828911719184</v>
      </c>
      <c r="Q69" s="14">
        <f t="shared" si="12"/>
        <v>2</v>
      </c>
      <c r="S69" s="119">
        <f t="shared" si="13"/>
        <v>-0.26368176949230815</v>
      </c>
    </row>
    <row r="70" spans="1:56" ht="15" customHeight="1" thickBot="1">
      <c r="A70" s="51">
        <v>28</v>
      </c>
      <c r="B70" s="52" t="s">
        <v>15</v>
      </c>
      <c r="C70" s="87">
        <v>51.6</v>
      </c>
      <c r="D70" s="87">
        <v>64.93342966574329</v>
      </c>
      <c r="E70" s="87">
        <v>79.74683544303798</v>
      </c>
      <c r="F70" s="87">
        <v>51</v>
      </c>
      <c r="G70" s="87">
        <v>66.483516483516482</v>
      </c>
      <c r="H70" s="88">
        <v>72</v>
      </c>
      <c r="I70" s="47">
        <v>33.333333333333329</v>
      </c>
      <c r="J70" s="47">
        <v>23.333333333333332</v>
      </c>
      <c r="K70" s="47">
        <v>16.666666666666664</v>
      </c>
      <c r="L70" s="47">
        <v>6.666666666666667</v>
      </c>
      <c r="M70" s="47">
        <v>13.333333333333334</v>
      </c>
      <c r="N70" s="47">
        <v>6.666666666666667</v>
      </c>
      <c r="O70" s="48">
        <f t="shared" si="10"/>
        <v>99.999999999999986</v>
      </c>
      <c r="P70" s="180">
        <f t="shared" si="11"/>
        <v>62.706741693648631</v>
      </c>
      <c r="Q70" s="117">
        <f t="shared" si="12"/>
        <v>5</v>
      </c>
      <c r="S70" s="30">
        <f t="shared" si="13"/>
        <v>-1.4375879176606858</v>
      </c>
    </row>
    <row r="71" spans="1:56" ht="15" customHeight="1">
      <c r="A71" s="53"/>
      <c r="B71" s="53"/>
      <c r="C71" s="53"/>
      <c r="D71" s="53"/>
      <c r="E71" s="53"/>
      <c r="F71" s="53"/>
      <c r="G71" s="53"/>
      <c r="H71" s="53"/>
      <c r="S71" s="111"/>
    </row>
    <row r="72" spans="1:56" ht="15.75" thickBot="1">
      <c r="A72" s="53"/>
      <c r="B72" s="54" t="s">
        <v>67</v>
      </c>
      <c r="C72" s="55"/>
      <c r="D72" s="56"/>
      <c r="E72" s="57"/>
      <c r="F72" s="57"/>
      <c r="G72" s="57"/>
      <c r="H72" s="57"/>
      <c r="S72" s="111"/>
    </row>
    <row r="73" spans="1:56" ht="15.75" thickBot="1">
      <c r="A73" s="58"/>
      <c r="B73" s="24" t="s">
        <v>28</v>
      </c>
      <c r="C73" s="73">
        <f t="shared" ref="C73:H73" si="14">AVERAGE(C43:C70)</f>
        <v>47.364285714285714</v>
      </c>
      <c r="D73" s="73">
        <f t="shared" si="14"/>
        <v>55.502792386000195</v>
      </c>
      <c r="E73" s="73">
        <f t="shared" si="14"/>
        <v>72.096565374613689</v>
      </c>
      <c r="F73" s="73">
        <f t="shared" si="14"/>
        <v>30.75</v>
      </c>
      <c r="G73" s="73">
        <f>AVERAGE(G43:G70)</f>
        <v>50.200329768605535</v>
      </c>
      <c r="H73" s="73">
        <f t="shared" si="14"/>
        <v>59.289285714285711</v>
      </c>
      <c r="I73" s="47"/>
      <c r="J73" s="47"/>
      <c r="K73" s="47"/>
      <c r="L73" s="47"/>
      <c r="M73" s="47"/>
      <c r="N73" s="47"/>
      <c r="O73" s="47"/>
      <c r="P73" s="2">
        <f>AVERAGE(P43:P70)</f>
        <v>53.46120166098747</v>
      </c>
      <c r="S73" s="32">
        <f>P113-P73</f>
        <v>-1.1004270294010823</v>
      </c>
    </row>
    <row r="74" spans="1:56">
      <c r="A74" s="58"/>
      <c r="B74" s="24" t="s">
        <v>32</v>
      </c>
      <c r="C74" s="73">
        <f t="shared" ref="C74:H74" si="15">STDEV(C43:C70)</f>
        <v>5.2552770153376978</v>
      </c>
      <c r="D74" s="73">
        <f t="shared" si="15"/>
        <v>9.5857527510959244</v>
      </c>
      <c r="E74" s="73">
        <f t="shared" si="15"/>
        <v>13.48710061040244</v>
      </c>
      <c r="F74" s="73">
        <f t="shared" si="15"/>
        <v>20.231301380671376</v>
      </c>
      <c r="G74" s="73">
        <f>STDEV(G43:G70)</f>
        <v>15.604298064145897</v>
      </c>
      <c r="H74" s="73">
        <f t="shared" si="15"/>
        <v>20.409227021596092</v>
      </c>
      <c r="I74" s="47"/>
      <c r="J74" s="47"/>
      <c r="K74" s="47"/>
      <c r="L74" s="47"/>
      <c r="M74" s="47"/>
      <c r="N74" s="47"/>
      <c r="O74" s="47"/>
      <c r="P74" s="2">
        <f>STDEV(P43:P70)</f>
        <v>6.9683851895323459</v>
      </c>
    </row>
    <row r="75" spans="1:56">
      <c r="A75" s="58"/>
      <c r="B75" s="24" t="s">
        <v>29</v>
      </c>
      <c r="C75" s="74">
        <f t="shared" ref="C75:H75" si="16">COUNT(C43:C70)</f>
        <v>28</v>
      </c>
      <c r="D75" s="74">
        <f t="shared" si="16"/>
        <v>28</v>
      </c>
      <c r="E75" s="74">
        <f t="shared" si="16"/>
        <v>28</v>
      </c>
      <c r="F75" s="74">
        <f t="shared" si="16"/>
        <v>28</v>
      </c>
      <c r="G75" s="74">
        <f>COUNT(G43:G70)</f>
        <v>27</v>
      </c>
      <c r="H75" s="74">
        <f t="shared" si="16"/>
        <v>28</v>
      </c>
      <c r="I75" s="48"/>
      <c r="J75" s="48"/>
      <c r="K75" s="48"/>
      <c r="L75" s="48"/>
      <c r="M75" s="48"/>
      <c r="N75" s="48"/>
      <c r="O75" s="48"/>
      <c r="P75" s="25">
        <f>COUNT(P43:P70)</f>
        <v>28</v>
      </c>
    </row>
    <row r="76" spans="1:56">
      <c r="A76" s="59"/>
      <c r="B76" s="24" t="s">
        <v>30</v>
      </c>
      <c r="C76" s="75">
        <f t="shared" ref="C76:H76" si="17">MIN(C43:C70)</f>
        <v>37</v>
      </c>
      <c r="D76" s="75">
        <f t="shared" si="17"/>
        <v>32.61650460096606</v>
      </c>
      <c r="E76" s="75">
        <f t="shared" si="17"/>
        <v>48.854961832061072</v>
      </c>
      <c r="F76" s="75">
        <f t="shared" si="17"/>
        <v>6</v>
      </c>
      <c r="G76" s="75">
        <f>MIN(G43:G70)</f>
        <v>21.12676056338028</v>
      </c>
      <c r="H76" s="75">
        <f t="shared" si="17"/>
        <v>11.6</v>
      </c>
      <c r="I76" s="12"/>
      <c r="J76" s="12"/>
      <c r="K76" s="12"/>
      <c r="L76" s="12"/>
      <c r="M76" s="12"/>
      <c r="N76" s="12"/>
      <c r="O76" s="12"/>
      <c r="P76" s="26">
        <f>MIN(P43:P70)</f>
        <v>42.907834751156422</v>
      </c>
      <c r="R76" s="60"/>
      <c r="T76" s="60"/>
      <c r="U76" s="60"/>
      <c r="V76" s="60"/>
      <c r="W76" s="60"/>
      <c r="X76" s="60"/>
      <c r="Y76" s="60"/>
      <c r="Z76" s="60"/>
      <c r="AA76" s="60"/>
      <c r="AB76" s="60"/>
      <c r="AC76" s="60"/>
      <c r="AD76" s="60"/>
      <c r="AE76" s="60"/>
      <c r="AF76" s="60"/>
      <c r="AG76" s="60"/>
      <c r="AH76" s="60"/>
      <c r="AI76" s="60"/>
      <c r="AJ76" s="60"/>
      <c r="AK76" s="60"/>
      <c r="AL76" s="60"/>
      <c r="AM76" s="60"/>
      <c r="AN76" s="60"/>
      <c r="AO76" s="60"/>
      <c r="AP76" s="60"/>
      <c r="AQ76" s="60"/>
      <c r="AR76" s="60"/>
      <c r="AS76" s="60"/>
      <c r="AT76" s="60"/>
      <c r="AU76" s="60"/>
      <c r="AV76" s="60"/>
      <c r="AW76" s="60"/>
      <c r="AX76" s="60"/>
      <c r="AY76" s="60"/>
      <c r="AZ76" s="60"/>
      <c r="BA76" s="60"/>
      <c r="BB76" s="60"/>
      <c r="BC76" s="60"/>
      <c r="BD76" s="60"/>
    </row>
    <row r="77" spans="1:56">
      <c r="A77" s="59"/>
      <c r="B77" s="24" t="s">
        <v>31</v>
      </c>
      <c r="C77" s="75">
        <f t="shared" ref="C77:H77" si="18">MAX(C43:C70)</f>
        <v>52.800000000000004</v>
      </c>
      <c r="D77" s="75">
        <f t="shared" si="18"/>
        <v>70.748857649791219</v>
      </c>
      <c r="E77" s="75">
        <f t="shared" si="18"/>
        <v>93.630573248407643</v>
      </c>
      <c r="F77" s="75">
        <f t="shared" si="18"/>
        <v>73</v>
      </c>
      <c r="G77" s="75">
        <f>MAX(G43:G70)</f>
        <v>72.922252010723867</v>
      </c>
      <c r="H77" s="75">
        <f t="shared" si="18"/>
        <v>90.800000000000011</v>
      </c>
      <c r="I77" s="12"/>
      <c r="J77" s="12"/>
      <c r="K77" s="12"/>
      <c r="L77" s="12"/>
      <c r="M77" s="12"/>
      <c r="N77" s="12"/>
      <c r="O77" s="12"/>
      <c r="P77" s="26">
        <f>MAX(P43:P70)</f>
        <v>65.477453604895516</v>
      </c>
      <c r="R77" s="60"/>
      <c r="T77" s="60"/>
      <c r="U77" s="60"/>
      <c r="V77" s="60"/>
      <c r="W77" s="60"/>
      <c r="X77" s="60"/>
      <c r="Y77" s="60"/>
      <c r="Z77" s="60"/>
      <c r="AA77" s="60"/>
      <c r="AB77" s="60"/>
      <c r="AC77" s="60"/>
      <c r="AD77" s="60"/>
      <c r="AE77" s="60"/>
      <c r="AF77" s="60"/>
      <c r="AG77" s="60"/>
      <c r="AH77" s="60"/>
      <c r="AI77" s="60"/>
      <c r="AJ77" s="60"/>
      <c r="AK77" s="60"/>
      <c r="AL77" s="60"/>
      <c r="AM77" s="60"/>
      <c r="AN77" s="60"/>
      <c r="AO77" s="60"/>
      <c r="AP77" s="60"/>
      <c r="AQ77" s="60"/>
      <c r="AR77" s="60"/>
      <c r="AS77" s="60"/>
      <c r="AT77" s="60"/>
      <c r="AU77" s="60"/>
      <c r="AV77" s="60"/>
      <c r="AW77" s="60"/>
      <c r="AX77" s="60"/>
      <c r="AY77" s="60"/>
      <c r="AZ77" s="60"/>
      <c r="BA77" s="60"/>
      <c r="BB77" s="60"/>
      <c r="BC77" s="60"/>
      <c r="BD77" s="60"/>
    </row>
    <row r="78" spans="1:56">
      <c r="B78" s="61" t="s">
        <v>33</v>
      </c>
      <c r="C78" s="62">
        <v>50</v>
      </c>
      <c r="D78" s="62"/>
      <c r="E78" s="62"/>
      <c r="F78" s="62"/>
      <c r="G78" s="62"/>
    </row>
    <row r="79" spans="1:56" ht="15" customHeight="1">
      <c r="A79" s="5"/>
      <c r="B79" s="61"/>
      <c r="C79" s="62"/>
      <c r="D79" s="62"/>
      <c r="E79" s="62"/>
      <c r="F79" s="62"/>
      <c r="G79" s="62"/>
      <c r="I79" s="5"/>
      <c r="J79" s="5"/>
      <c r="K79" s="5"/>
      <c r="L79" s="5"/>
      <c r="M79" s="5"/>
      <c r="N79" s="5"/>
      <c r="O79" s="5"/>
      <c r="P79" s="5"/>
      <c r="Q79" s="5"/>
    </row>
    <row r="80" spans="1:56" ht="15.75" thickBot="1">
      <c r="C80" s="57"/>
      <c r="D80" s="57"/>
      <c r="E80" s="64"/>
    </row>
    <row r="81" spans="1:19" ht="81" customHeight="1" thickBot="1">
      <c r="A81" s="195" t="s">
        <v>42</v>
      </c>
      <c r="B81" s="196"/>
      <c r="C81" s="37" t="s">
        <v>34</v>
      </c>
      <c r="D81" s="38" t="s">
        <v>35</v>
      </c>
      <c r="E81" s="38" t="s">
        <v>36</v>
      </c>
      <c r="F81" s="38" t="s">
        <v>37</v>
      </c>
      <c r="G81" s="38" t="s">
        <v>38</v>
      </c>
      <c r="H81" s="110" t="s">
        <v>39</v>
      </c>
      <c r="I81" s="197" t="s">
        <v>56</v>
      </c>
      <c r="J81" s="197"/>
      <c r="K81" s="197"/>
      <c r="L81" s="197"/>
      <c r="M81" s="197"/>
      <c r="N81" s="197"/>
      <c r="O81" s="10"/>
      <c r="P81" s="184" t="s">
        <v>94</v>
      </c>
      <c r="Q81" s="185"/>
      <c r="S81" s="5"/>
    </row>
    <row r="82" spans="1:19" s="44" customFormat="1" ht="29.1" customHeight="1" thickBot="1">
      <c r="A82" s="65" t="s">
        <v>47</v>
      </c>
      <c r="B82" s="66" t="s">
        <v>26</v>
      </c>
      <c r="C82" s="40" t="s">
        <v>77</v>
      </c>
      <c r="D82" s="40" t="s">
        <v>78</v>
      </c>
      <c r="E82" s="41" t="s">
        <v>76</v>
      </c>
      <c r="F82" s="40" t="s">
        <v>77</v>
      </c>
      <c r="G82" s="89" t="s">
        <v>92</v>
      </c>
      <c r="H82" s="42" t="s">
        <v>75</v>
      </c>
      <c r="I82" s="43" t="s">
        <v>58</v>
      </c>
      <c r="J82" s="43" t="s">
        <v>59</v>
      </c>
      <c r="K82" s="43" t="s">
        <v>60</v>
      </c>
      <c r="L82" s="43" t="s">
        <v>61</v>
      </c>
      <c r="M82" s="43" t="s">
        <v>64</v>
      </c>
      <c r="N82" s="43" t="s">
        <v>65</v>
      </c>
      <c r="O82" s="109"/>
      <c r="P82" s="112" t="s">
        <v>62</v>
      </c>
      <c r="Q82" s="113" t="s">
        <v>57</v>
      </c>
      <c r="S82" s="10"/>
    </row>
    <row r="83" spans="1:19">
      <c r="A83" s="45">
        <v>1</v>
      </c>
      <c r="B83" s="46" t="s">
        <v>70</v>
      </c>
      <c r="C83" s="90">
        <v>59</v>
      </c>
      <c r="D83" s="84">
        <v>56.040421657072606</v>
      </c>
      <c r="E83" s="90">
        <v>81.865284974093271</v>
      </c>
      <c r="F83" s="90">
        <v>30</v>
      </c>
      <c r="G83" s="90">
        <v>60.534124629080125</v>
      </c>
      <c r="H83" s="92">
        <v>41.8</v>
      </c>
      <c r="I83" s="47">
        <v>33.333333333333329</v>
      </c>
      <c r="J83" s="47">
        <v>23.333333333333332</v>
      </c>
      <c r="K83" s="47">
        <v>16.666666666666664</v>
      </c>
      <c r="L83" s="47">
        <v>6.666666666666667</v>
      </c>
      <c r="M83" s="47">
        <v>13.333333333333334</v>
      </c>
      <c r="N83" s="47">
        <v>6.666666666666667</v>
      </c>
      <c r="O83" s="48">
        <f t="shared" ref="O83:O110" si="19">SUM(I83:N83)</f>
        <v>99.999999999999986</v>
      </c>
      <c r="P83" s="115">
        <f>((C83*I83)+(D83*J83)+(E83*K83)+(F83*L83)+(G83*M83)+(H83*N83))/(SUM(I83,J83,K83,L83,M83,N83))</f>
        <v>59.244862499543174</v>
      </c>
      <c r="Q83" s="18">
        <f t="shared" ref="Q83:Q110" si="20">RANK(P83,P$83:P$110)</f>
        <v>7</v>
      </c>
    </row>
    <row r="84" spans="1:19">
      <c r="A84" s="49">
        <v>2</v>
      </c>
      <c r="B84" s="50" t="s">
        <v>17</v>
      </c>
      <c r="C84" s="2">
        <v>50.2</v>
      </c>
      <c r="D84" s="73">
        <v>64.401800033990142</v>
      </c>
      <c r="E84" s="2">
        <v>36.683417085427138</v>
      </c>
      <c r="F84" s="2">
        <v>6</v>
      </c>
      <c r="G84" s="2">
        <v>47.045951859956233</v>
      </c>
      <c r="H84" s="93">
        <v>55.599999999999994</v>
      </c>
      <c r="I84" s="47">
        <v>33.333333333333329</v>
      </c>
      <c r="J84" s="47">
        <v>23.333333333333332</v>
      </c>
      <c r="K84" s="47">
        <v>16.666666666666664</v>
      </c>
      <c r="L84" s="47">
        <v>6.666666666666667</v>
      </c>
      <c r="M84" s="47">
        <v>13.333333333333334</v>
      </c>
      <c r="N84" s="47">
        <v>6.666666666666667</v>
      </c>
      <c r="O84" s="48">
        <f t="shared" si="19"/>
        <v>99.999999999999986</v>
      </c>
      <c r="P84" s="115">
        <f t="shared" ref="P84:P110" si="21">((C84*I84)+(D84*J84)+(E84*K84)+(F84*L84)+(G84*M84)+(H84*N84))/(SUM(I84,J84,K84,L84,M84,N84))</f>
        <v>48.253783103496396</v>
      </c>
      <c r="Q84" s="14">
        <f t="shared" si="20"/>
        <v>18</v>
      </c>
    </row>
    <row r="85" spans="1:19">
      <c r="A85" s="49">
        <v>3</v>
      </c>
      <c r="B85" s="50" t="s">
        <v>18</v>
      </c>
      <c r="C85" s="2">
        <v>54.6</v>
      </c>
      <c r="D85" s="73">
        <v>53.263758628976255</v>
      </c>
      <c r="E85" s="2">
        <v>60.619469026548664</v>
      </c>
      <c r="F85" s="2">
        <v>16</v>
      </c>
      <c r="G85" s="2">
        <v>51.05263157894737</v>
      </c>
      <c r="H85" s="93">
        <v>72.199999999999989</v>
      </c>
      <c r="I85" s="47">
        <v>33.333333333333329</v>
      </c>
      <c r="J85" s="47">
        <v>23.333333333333332</v>
      </c>
      <c r="K85" s="47">
        <v>16.666666666666664</v>
      </c>
      <c r="L85" s="47">
        <v>6.666666666666667</v>
      </c>
      <c r="M85" s="47">
        <v>13.333333333333334</v>
      </c>
      <c r="N85" s="47">
        <v>6.666666666666667</v>
      </c>
      <c r="O85" s="48">
        <f t="shared" si="19"/>
        <v>99.999999999999986</v>
      </c>
      <c r="P85" s="115">
        <f t="shared" si="21"/>
        <v>53.418472728378894</v>
      </c>
      <c r="Q85" s="14">
        <f t="shared" si="20"/>
        <v>12</v>
      </c>
    </row>
    <row r="86" spans="1:19">
      <c r="A86" s="49">
        <v>4</v>
      </c>
      <c r="B86" s="50" t="s">
        <v>19</v>
      </c>
      <c r="C86" s="2">
        <v>55.8</v>
      </c>
      <c r="D86" s="73">
        <v>61.380777663058588</v>
      </c>
      <c r="E86" s="2">
        <v>83.253588516746404</v>
      </c>
      <c r="F86" s="2">
        <v>51</v>
      </c>
      <c r="G86" s="2">
        <v>70.779220779220779</v>
      </c>
      <c r="H86" s="93">
        <v>55.7</v>
      </c>
      <c r="I86" s="47">
        <v>33.333333333333329</v>
      </c>
      <c r="J86" s="47">
        <v>23.333333333333332</v>
      </c>
      <c r="K86" s="47">
        <v>16.666666666666664</v>
      </c>
      <c r="L86" s="47">
        <v>6.666666666666667</v>
      </c>
      <c r="M86" s="47">
        <v>13.333333333333334</v>
      </c>
      <c r="N86" s="47">
        <v>6.666666666666667</v>
      </c>
      <c r="O86" s="48">
        <f t="shared" si="19"/>
        <v>99.999999999999986</v>
      </c>
      <c r="P86" s="115">
        <f t="shared" si="21"/>
        <v>63.348342311400842</v>
      </c>
      <c r="Q86" s="14">
        <f t="shared" si="20"/>
        <v>2</v>
      </c>
    </row>
    <row r="87" spans="1:19">
      <c r="A87" s="49">
        <v>5</v>
      </c>
      <c r="B87" s="50" t="s">
        <v>16</v>
      </c>
      <c r="C87" s="2">
        <v>58.8</v>
      </c>
      <c r="D87" s="73">
        <v>40.191743858085104</v>
      </c>
      <c r="E87" s="2">
        <v>82.864450127877234</v>
      </c>
      <c r="F87" s="2">
        <v>29</v>
      </c>
      <c r="G87" s="1">
        <v>46.823956442831218</v>
      </c>
      <c r="H87" s="93">
        <v>67.899999999999991</v>
      </c>
      <c r="I87" s="47">
        <v>33.333333333333329</v>
      </c>
      <c r="J87" s="47">
        <v>23.333333333333332</v>
      </c>
      <c r="K87" s="47">
        <v>16.666666666666664</v>
      </c>
      <c r="L87" s="47">
        <v>6.666666666666667</v>
      </c>
      <c r="M87" s="47">
        <v>13.333333333333334</v>
      </c>
      <c r="N87" s="47">
        <v>6.666666666666667</v>
      </c>
      <c r="O87" s="48">
        <f t="shared" si="19"/>
        <v>99.999999999999986</v>
      </c>
      <c r="P87" s="115">
        <f t="shared" si="21"/>
        <v>55.492009447243561</v>
      </c>
      <c r="Q87" s="14">
        <f t="shared" si="20"/>
        <v>10</v>
      </c>
    </row>
    <row r="88" spans="1:19">
      <c r="A88" s="49">
        <v>6</v>
      </c>
      <c r="B88" s="50" t="s">
        <v>20</v>
      </c>
      <c r="C88" s="2">
        <v>54.400000000000006</v>
      </c>
      <c r="D88" s="73">
        <v>34.273636715602827</v>
      </c>
      <c r="E88" s="2">
        <v>56.88073394495413</v>
      </c>
      <c r="F88" s="2">
        <v>25</v>
      </c>
      <c r="G88" s="2">
        <v>37.931034482758619</v>
      </c>
      <c r="H88" s="93">
        <v>76.900000000000006</v>
      </c>
      <c r="I88" s="47">
        <v>33.333333333333329</v>
      </c>
      <c r="J88" s="47">
        <v>23.333333333333332</v>
      </c>
      <c r="K88" s="47">
        <v>16.666666666666664</v>
      </c>
      <c r="L88" s="47">
        <v>6.666666666666667</v>
      </c>
      <c r="M88" s="47">
        <v>13.333333333333334</v>
      </c>
      <c r="N88" s="47">
        <v>6.666666666666667</v>
      </c>
      <c r="O88" s="48">
        <f t="shared" si="19"/>
        <v>99.999999999999986</v>
      </c>
      <c r="P88" s="115">
        <f t="shared" si="21"/>
        <v>47.461442155500833</v>
      </c>
      <c r="Q88" s="14">
        <f t="shared" si="20"/>
        <v>20</v>
      </c>
    </row>
    <row r="89" spans="1:19">
      <c r="A89" s="49">
        <v>7</v>
      </c>
      <c r="B89" s="50" t="s">
        <v>21</v>
      </c>
      <c r="C89" s="2">
        <v>58.20000000000001</v>
      </c>
      <c r="D89" s="73">
        <v>54.973022083181398</v>
      </c>
      <c r="E89" s="2">
        <v>77.777777777777771</v>
      </c>
      <c r="F89" s="2">
        <v>24</v>
      </c>
      <c r="G89" s="2">
        <v>65.145228215767631</v>
      </c>
      <c r="H89" s="93">
        <v>41.900000000000006</v>
      </c>
      <c r="I89" s="47">
        <v>33.333333333333329</v>
      </c>
      <c r="J89" s="47">
        <v>23.333333333333332</v>
      </c>
      <c r="K89" s="47">
        <v>16.666666666666664</v>
      </c>
      <c r="L89" s="47">
        <v>6.666666666666667</v>
      </c>
      <c r="M89" s="47">
        <v>13.333333333333334</v>
      </c>
      <c r="N89" s="47">
        <v>6.666666666666667</v>
      </c>
      <c r="O89" s="48">
        <f t="shared" si="19"/>
        <v>99.999999999999986</v>
      </c>
      <c r="P89" s="115">
        <f t="shared" si="21"/>
        <v>58.269365211140986</v>
      </c>
      <c r="Q89" s="14">
        <f t="shared" si="20"/>
        <v>9</v>
      </c>
    </row>
    <row r="90" spans="1:19">
      <c r="A90" s="49">
        <v>8</v>
      </c>
      <c r="B90" s="50" t="s">
        <v>22</v>
      </c>
      <c r="C90" s="2">
        <v>59.20000000000001</v>
      </c>
      <c r="D90" s="73">
        <v>50.773121661271801</v>
      </c>
      <c r="E90" s="2">
        <v>55.376344086021504</v>
      </c>
      <c r="F90" s="2">
        <v>4</v>
      </c>
      <c r="G90" s="2">
        <v>33.834586466165412</v>
      </c>
      <c r="H90" s="93">
        <v>27.2</v>
      </c>
      <c r="I90" s="47">
        <v>33.333333333333329</v>
      </c>
      <c r="J90" s="47">
        <v>23.333333333333332</v>
      </c>
      <c r="K90" s="47">
        <v>16.666666666666664</v>
      </c>
      <c r="L90" s="47">
        <v>6.666666666666667</v>
      </c>
      <c r="M90" s="47">
        <v>13.333333333333334</v>
      </c>
      <c r="N90" s="47">
        <v>6.666666666666667</v>
      </c>
      <c r="O90" s="48">
        <f t="shared" si="19"/>
        <v>99.999999999999986</v>
      </c>
      <c r="P90" s="115">
        <f t="shared" si="21"/>
        <v>47.401063930789064</v>
      </c>
      <c r="Q90" s="14">
        <f t="shared" si="20"/>
        <v>21</v>
      </c>
    </row>
    <row r="91" spans="1:19">
      <c r="A91" s="49">
        <v>9</v>
      </c>
      <c r="B91" s="50" t="s">
        <v>23</v>
      </c>
      <c r="C91" s="2">
        <v>62.4</v>
      </c>
      <c r="D91" s="73">
        <v>47.780260459753734</v>
      </c>
      <c r="E91" s="2">
        <v>65.92178770949721</v>
      </c>
      <c r="F91" s="2">
        <v>10</v>
      </c>
      <c r="G91" s="1">
        <v>67.328918322295806</v>
      </c>
      <c r="H91" s="93">
        <v>18.700000000000003</v>
      </c>
      <c r="I91" s="47">
        <v>33.333333333333329</v>
      </c>
      <c r="J91" s="47">
        <v>23.333333333333332</v>
      </c>
      <c r="K91" s="47">
        <v>16.666666666666664</v>
      </c>
      <c r="L91" s="47">
        <v>6.666666666666667</v>
      </c>
      <c r="M91" s="47">
        <v>13.333333333333334</v>
      </c>
      <c r="N91" s="47">
        <v>6.666666666666667</v>
      </c>
      <c r="O91" s="48">
        <f t="shared" si="19"/>
        <v>99.999999999999986</v>
      </c>
      <c r="P91" s="115">
        <f t="shared" si="21"/>
        <v>53.826214501831515</v>
      </c>
      <c r="Q91" s="14">
        <f t="shared" si="20"/>
        <v>11</v>
      </c>
    </row>
    <row r="92" spans="1:19">
      <c r="A92" s="49">
        <v>10</v>
      </c>
      <c r="B92" s="50" t="s">
        <v>24</v>
      </c>
      <c r="C92" s="2">
        <v>63.6</v>
      </c>
      <c r="D92" s="73">
        <v>51.877447584723363</v>
      </c>
      <c r="E92" s="2">
        <v>71.753246753246756</v>
      </c>
      <c r="F92" s="2">
        <v>36</v>
      </c>
      <c r="G92" s="2">
        <v>66.08040201005025</v>
      </c>
      <c r="H92" s="93">
        <v>43</v>
      </c>
      <c r="I92" s="47">
        <v>33.333333333333329</v>
      </c>
      <c r="J92" s="47">
        <v>23.333333333333332</v>
      </c>
      <c r="K92" s="47">
        <v>16.666666666666664</v>
      </c>
      <c r="L92" s="47">
        <v>6.666666666666667</v>
      </c>
      <c r="M92" s="47">
        <v>13.333333333333334</v>
      </c>
      <c r="N92" s="47">
        <v>6.666666666666667</v>
      </c>
      <c r="O92" s="48">
        <f t="shared" si="19"/>
        <v>99.999999999999986</v>
      </c>
      <c r="P92" s="115">
        <f t="shared" si="21"/>
        <v>59.34099916331661</v>
      </c>
      <c r="Q92" s="14">
        <f t="shared" si="20"/>
        <v>6</v>
      </c>
    </row>
    <row r="93" spans="1:19">
      <c r="A93" s="49">
        <v>11</v>
      </c>
      <c r="B93" s="50" t="s">
        <v>54</v>
      </c>
      <c r="C93" s="2">
        <v>53.2</v>
      </c>
      <c r="D93" s="73">
        <v>46.84520391600347</v>
      </c>
      <c r="E93" s="2">
        <v>50.289017341040463</v>
      </c>
      <c r="F93" s="2">
        <v>5</v>
      </c>
      <c r="G93" s="2">
        <v>58.609271523178805</v>
      </c>
      <c r="H93" s="93">
        <v>41.2</v>
      </c>
      <c r="I93" s="47">
        <v>33.333333333333329</v>
      </c>
      <c r="J93" s="47">
        <v>23.333333333333332</v>
      </c>
      <c r="K93" s="47">
        <v>16.666666666666664</v>
      </c>
      <c r="L93" s="47">
        <v>6.666666666666667</v>
      </c>
      <c r="M93" s="47">
        <v>13.333333333333334</v>
      </c>
      <c r="N93" s="47">
        <v>6.666666666666667</v>
      </c>
      <c r="O93" s="48">
        <f t="shared" si="19"/>
        <v>99.999999999999986</v>
      </c>
      <c r="P93" s="115">
        <f t="shared" si="21"/>
        <v>47.9399533403314</v>
      </c>
      <c r="Q93" s="14">
        <f t="shared" si="20"/>
        <v>19</v>
      </c>
    </row>
    <row r="94" spans="1:19">
      <c r="A94" s="49">
        <v>12</v>
      </c>
      <c r="B94" s="50" t="s">
        <v>25</v>
      </c>
      <c r="C94" s="2">
        <v>61.4</v>
      </c>
      <c r="D94" s="73">
        <v>41.982679781091157</v>
      </c>
      <c r="E94" s="2">
        <v>59.868421052631582</v>
      </c>
      <c r="F94" s="2">
        <v>8</v>
      </c>
      <c r="G94" s="2">
        <v>55.519480519480524</v>
      </c>
      <c r="H94" s="93">
        <v>23.799999999999997</v>
      </c>
      <c r="I94" s="47">
        <v>33.333333333333329</v>
      </c>
      <c r="J94" s="47">
        <v>23.333333333333332</v>
      </c>
      <c r="K94" s="47">
        <v>16.666666666666664</v>
      </c>
      <c r="L94" s="47">
        <v>6.666666666666667</v>
      </c>
      <c r="M94" s="47">
        <v>13.333333333333334</v>
      </c>
      <c r="N94" s="47">
        <v>6.666666666666667</v>
      </c>
      <c r="O94" s="48">
        <f t="shared" si="19"/>
        <v>99.999999999999986</v>
      </c>
      <c r="P94" s="115">
        <f t="shared" si="21"/>
        <v>49.763292860290612</v>
      </c>
      <c r="Q94" s="14">
        <f t="shared" si="20"/>
        <v>16</v>
      </c>
    </row>
    <row r="95" spans="1:19">
      <c r="A95" s="49">
        <v>13</v>
      </c>
      <c r="B95" s="50" t="s">
        <v>0</v>
      </c>
      <c r="C95" s="2">
        <v>58.4</v>
      </c>
      <c r="D95" s="73">
        <v>47.660035217405643</v>
      </c>
      <c r="E95" s="2">
        <v>38.064516129032256</v>
      </c>
      <c r="F95" s="2">
        <v>5</v>
      </c>
      <c r="G95" s="1">
        <v>24.444444444444443</v>
      </c>
      <c r="H95" s="93">
        <v>35.6</v>
      </c>
      <c r="I95" s="47">
        <v>33.333333333333329</v>
      </c>
      <c r="J95" s="47">
        <v>23.333333333333332</v>
      </c>
      <c r="K95" s="47">
        <v>16.666666666666664</v>
      </c>
      <c r="L95" s="47">
        <v>6.666666666666667</v>
      </c>
      <c r="M95" s="47">
        <v>13.333333333333334</v>
      </c>
      <c r="N95" s="47">
        <v>6.666666666666667</v>
      </c>
      <c r="O95" s="48">
        <f t="shared" si="19"/>
        <v>99.999999999999986</v>
      </c>
      <c r="P95" s="115">
        <f t="shared" si="21"/>
        <v>42.897353498159291</v>
      </c>
      <c r="Q95" s="14">
        <f t="shared" si="20"/>
        <v>27</v>
      </c>
    </row>
    <row r="96" spans="1:19">
      <c r="A96" s="49">
        <v>14</v>
      </c>
      <c r="B96" s="50" t="s">
        <v>1</v>
      </c>
      <c r="C96" s="2">
        <v>51.4</v>
      </c>
      <c r="D96" s="73">
        <v>35.284540850161207</v>
      </c>
      <c r="E96" s="2">
        <v>54.629629629629626</v>
      </c>
      <c r="F96" s="2">
        <v>16</v>
      </c>
      <c r="G96" s="2">
        <v>37.185929648241206</v>
      </c>
      <c r="H96" s="93">
        <v>72.099999999999994</v>
      </c>
      <c r="I96" s="47">
        <v>33.333333333333329</v>
      </c>
      <c r="J96" s="47">
        <v>23.333333333333332</v>
      </c>
      <c r="K96" s="47">
        <v>16.666666666666664</v>
      </c>
      <c r="L96" s="47">
        <v>6.666666666666667</v>
      </c>
      <c r="M96" s="47">
        <v>13.333333333333334</v>
      </c>
      <c r="N96" s="47">
        <v>6.666666666666667</v>
      </c>
      <c r="O96" s="48">
        <f t="shared" si="19"/>
        <v>99.999999999999986</v>
      </c>
      <c r="P96" s="115">
        <f t="shared" si="21"/>
        <v>45.302788423074716</v>
      </c>
      <c r="Q96" s="14">
        <f t="shared" si="20"/>
        <v>24</v>
      </c>
    </row>
    <row r="97" spans="1:17">
      <c r="A97" s="49">
        <v>15</v>
      </c>
      <c r="B97" s="50" t="s">
        <v>2</v>
      </c>
      <c r="C97" s="2">
        <v>52.400000000000006</v>
      </c>
      <c r="D97" s="73">
        <v>42.904312480024544</v>
      </c>
      <c r="E97" s="2">
        <v>43.781094527363187</v>
      </c>
      <c r="F97" s="2">
        <v>12</v>
      </c>
      <c r="G97" s="141">
        <v>33</v>
      </c>
      <c r="H97" s="93">
        <v>62.7</v>
      </c>
      <c r="I97" s="47">
        <v>33.333333333333329</v>
      </c>
      <c r="J97" s="47">
        <v>23.333333333333332</v>
      </c>
      <c r="K97" s="47">
        <v>16.666666666666664</v>
      </c>
      <c r="L97" s="47">
        <v>6.666666666666667</v>
      </c>
      <c r="M97" s="47">
        <v>13.333333333333334</v>
      </c>
      <c r="N97" s="47">
        <v>6.666666666666667</v>
      </c>
      <c r="O97" s="48">
        <f t="shared" si="19"/>
        <v>99.999999999999986</v>
      </c>
      <c r="P97" s="115">
        <f t="shared" si="21"/>
        <v>44.154521999899593</v>
      </c>
      <c r="Q97" s="14">
        <f t="shared" si="20"/>
        <v>25</v>
      </c>
    </row>
    <row r="98" spans="1:17">
      <c r="A98" s="49">
        <v>16</v>
      </c>
      <c r="B98" s="50" t="s">
        <v>3</v>
      </c>
      <c r="C98" s="2">
        <v>59.4</v>
      </c>
      <c r="D98" s="73">
        <v>58.073134388052175</v>
      </c>
      <c r="E98" s="2">
        <v>76.92307692307692</v>
      </c>
      <c r="F98" s="2">
        <v>34</v>
      </c>
      <c r="G98" s="2">
        <v>58.015267175572518</v>
      </c>
      <c r="H98" s="93">
        <v>41.3</v>
      </c>
      <c r="I98" s="47">
        <v>33.333333333333329</v>
      </c>
      <c r="J98" s="47">
        <v>23.333333333333332</v>
      </c>
      <c r="K98" s="47">
        <v>16.666666666666664</v>
      </c>
      <c r="L98" s="47">
        <v>6.666666666666667</v>
      </c>
      <c r="M98" s="47">
        <v>13.333333333333334</v>
      </c>
      <c r="N98" s="47">
        <v>6.666666666666667</v>
      </c>
      <c r="O98" s="48">
        <f t="shared" si="19"/>
        <v>99.999999999999986</v>
      </c>
      <c r="P98" s="115">
        <f t="shared" si="21"/>
        <v>58.926279801134669</v>
      </c>
      <c r="Q98" s="14">
        <f t="shared" si="20"/>
        <v>8</v>
      </c>
    </row>
    <row r="99" spans="1:17">
      <c r="A99" s="49">
        <v>17</v>
      </c>
      <c r="B99" s="50" t="s">
        <v>4</v>
      </c>
      <c r="C99" s="2">
        <v>52.2</v>
      </c>
      <c r="D99" s="73">
        <v>43.056798495331925</v>
      </c>
      <c r="E99" s="2">
        <v>58.82352941176471</v>
      </c>
      <c r="F99" s="2">
        <v>23</v>
      </c>
      <c r="G99" s="1">
        <v>24.838709677419356</v>
      </c>
      <c r="H99" s="93">
        <v>50.199999999999996</v>
      </c>
      <c r="I99" s="47">
        <v>33.333333333333329</v>
      </c>
      <c r="J99" s="47">
        <v>23.333333333333332</v>
      </c>
      <c r="K99" s="47">
        <v>16.666666666666664</v>
      </c>
      <c r="L99" s="47">
        <v>6.666666666666667</v>
      </c>
      <c r="M99" s="47">
        <v>13.333333333333334</v>
      </c>
      <c r="N99" s="47">
        <v>6.666666666666667</v>
      </c>
      <c r="O99" s="48">
        <f t="shared" si="19"/>
        <v>99.999999999999986</v>
      </c>
      <c r="P99" s="115">
        <f t="shared" si="21"/>
        <v>45.442335841194158</v>
      </c>
      <c r="Q99" s="14">
        <f t="shared" si="20"/>
        <v>23</v>
      </c>
    </row>
    <row r="100" spans="1:17">
      <c r="A100" s="49">
        <v>18</v>
      </c>
      <c r="B100" s="50" t="s">
        <v>5</v>
      </c>
      <c r="C100" s="2">
        <v>57.8</v>
      </c>
      <c r="D100" s="73">
        <v>66.161928449180238</v>
      </c>
      <c r="E100" s="2">
        <v>50.602409638554214</v>
      </c>
      <c r="F100" s="2">
        <v>11</v>
      </c>
      <c r="G100" s="123"/>
      <c r="H100" s="93">
        <v>9.6999999999999993</v>
      </c>
      <c r="I100" s="47">
        <v>33.333333333333329</v>
      </c>
      <c r="J100" s="47">
        <v>23.333333333333332</v>
      </c>
      <c r="K100" s="47">
        <v>16.666666666666664</v>
      </c>
      <c r="L100" s="47">
        <v>6.666666666666667</v>
      </c>
      <c r="M100" s="167">
        <v>0</v>
      </c>
      <c r="N100" s="47">
        <v>6.666666666666667</v>
      </c>
      <c r="O100" s="48">
        <f t="shared" si="19"/>
        <v>86.666666666666657</v>
      </c>
      <c r="P100" s="115">
        <f t="shared" si="21"/>
        <v>51.367136436039722</v>
      </c>
      <c r="Q100" s="14">
        <f>RANK(P100,P$83:P$110)</f>
        <v>15</v>
      </c>
    </row>
    <row r="101" spans="1:17">
      <c r="A101" s="49">
        <v>19</v>
      </c>
      <c r="B101" s="50" t="s">
        <v>6</v>
      </c>
      <c r="C101" s="2">
        <v>58.599999999999994</v>
      </c>
      <c r="D101" s="73">
        <v>51.197147403259336</v>
      </c>
      <c r="E101" s="2">
        <v>81.764705882352942</v>
      </c>
      <c r="F101" s="2">
        <v>54</v>
      </c>
      <c r="G101" s="2">
        <v>75</v>
      </c>
      <c r="H101" s="93">
        <v>47.1</v>
      </c>
      <c r="I101" s="47">
        <v>33.333333333333329</v>
      </c>
      <c r="J101" s="47">
        <v>23.333333333333332</v>
      </c>
      <c r="K101" s="47">
        <v>16.666666666666664</v>
      </c>
      <c r="L101" s="47">
        <v>6.666666666666667</v>
      </c>
      <c r="M101" s="47">
        <v>13.333333333333334</v>
      </c>
      <c r="N101" s="47">
        <v>6.666666666666667</v>
      </c>
      <c r="O101" s="48">
        <f t="shared" si="19"/>
        <v>99.999999999999986</v>
      </c>
      <c r="P101" s="115">
        <f t="shared" si="21"/>
        <v>61.846785374485997</v>
      </c>
      <c r="Q101" s="14">
        <f t="shared" si="20"/>
        <v>3</v>
      </c>
    </row>
    <row r="102" spans="1:17">
      <c r="A102" s="49">
        <v>20</v>
      </c>
      <c r="B102" s="50" t="s">
        <v>7</v>
      </c>
      <c r="C102" s="2">
        <v>59.8</v>
      </c>
      <c r="D102" s="73">
        <v>43.248049791351072</v>
      </c>
      <c r="E102" s="2">
        <v>63.636363636363633</v>
      </c>
      <c r="F102" s="2">
        <v>25</v>
      </c>
      <c r="G102" s="2">
        <v>52.057613168724281</v>
      </c>
      <c r="H102" s="93">
        <v>54.9</v>
      </c>
      <c r="I102" s="47">
        <v>33.333333333333329</v>
      </c>
      <c r="J102" s="47">
        <v>23.333333333333332</v>
      </c>
      <c r="K102" s="47">
        <v>16.666666666666664</v>
      </c>
      <c r="L102" s="47">
        <v>6.666666666666667</v>
      </c>
      <c r="M102" s="47">
        <v>13.333333333333334</v>
      </c>
      <c r="N102" s="47">
        <v>6.666666666666667</v>
      </c>
      <c r="O102" s="48">
        <f t="shared" si="19"/>
        <v>99.999999999999986</v>
      </c>
      <c r="P102" s="115">
        <f t="shared" si="21"/>
        <v>52.898287313205763</v>
      </c>
      <c r="Q102" s="14">
        <f t="shared" si="20"/>
        <v>13</v>
      </c>
    </row>
    <row r="103" spans="1:17">
      <c r="A103" s="49">
        <v>21</v>
      </c>
      <c r="B103" s="50" t="s">
        <v>8</v>
      </c>
      <c r="C103" s="2">
        <v>54.79999999999999</v>
      </c>
      <c r="D103" s="73">
        <v>49.429725005810489</v>
      </c>
      <c r="E103" s="2">
        <v>60.606060606060609</v>
      </c>
      <c r="F103" s="2">
        <v>11</v>
      </c>
      <c r="G103" s="1">
        <v>25.874125874125873</v>
      </c>
      <c r="H103" s="93">
        <v>62.699999999999996</v>
      </c>
      <c r="I103" s="47">
        <v>33.333333333333329</v>
      </c>
      <c r="J103" s="47">
        <v>23.333333333333332</v>
      </c>
      <c r="K103" s="47">
        <v>16.666666666666664</v>
      </c>
      <c r="L103" s="47">
        <v>6.666666666666667</v>
      </c>
      <c r="M103" s="47">
        <v>13.333333333333334</v>
      </c>
      <c r="N103" s="47">
        <v>6.666666666666667</v>
      </c>
      <c r="O103" s="48">
        <f t="shared" si="19"/>
        <v>99.999999999999986</v>
      </c>
      <c r="P103" s="115">
        <f t="shared" si="21"/>
        <v>48.264496052249328</v>
      </c>
      <c r="Q103" s="14">
        <f t="shared" si="20"/>
        <v>17</v>
      </c>
    </row>
    <row r="104" spans="1:17">
      <c r="A104" s="49">
        <v>22</v>
      </c>
      <c r="B104" s="50" t="s">
        <v>9</v>
      </c>
      <c r="C104" s="2">
        <v>59</v>
      </c>
      <c r="D104" s="73">
        <v>35.960255654455558</v>
      </c>
      <c r="E104" s="2">
        <v>46.540880503144656</v>
      </c>
      <c r="F104" s="2">
        <v>9</v>
      </c>
      <c r="G104" s="2">
        <v>65.783664459161145</v>
      </c>
      <c r="H104" s="93">
        <v>9.6999999999999993</v>
      </c>
      <c r="I104" s="47">
        <v>33.333333333333329</v>
      </c>
      <c r="J104" s="47">
        <v>23.333333333333332</v>
      </c>
      <c r="K104" s="47">
        <v>16.666666666666664</v>
      </c>
      <c r="L104" s="47">
        <v>6.666666666666667</v>
      </c>
      <c r="M104" s="47">
        <v>13.333333333333334</v>
      </c>
      <c r="N104" s="47">
        <v>6.666666666666667</v>
      </c>
      <c r="O104" s="48">
        <f t="shared" si="19"/>
        <v>99.999999999999986</v>
      </c>
      <c r="P104" s="115">
        <f t="shared" si="21"/>
        <v>45.832028331118558</v>
      </c>
      <c r="Q104" s="14">
        <f t="shared" si="20"/>
        <v>22</v>
      </c>
    </row>
    <row r="105" spans="1:17">
      <c r="A105" s="49">
        <v>23</v>
      </c>
      <c r="B105" s="50" t="s">
        <v>10</v>
      </c>
      <c r="C105" s="2">
        <v>51.800000000000004</v>
      </c>
      <c r="D105" s="73">
        <v>53.311018666485985</v>
      </c>
      <c r="E105" s="2">
        <v>38.285714285714285</v>
      </c>
      <c r="F105" s="2">
        <v>3</v>
      </c>
      <c r="G105" s="2">
        <v>25.138121546961329</v>
      </c>
      <c r="H105" s="93">
        <v>35</v>
      </c>
      <c r="I105" s="47">
        <v>33.333333333333329</v>
      </c>
      <c r="J105" s="47">
        <v>23.333333333333332</v>
      </c>
      <c r="K105" s="47">
        <v>16.666666666666664</v>
      </c>
      <c r="L105" s="47">
        <v>6.666666666666667</v>
      </c>
      <c r="M105" s="47">
        <v>13.333333333333334</v>
      </c>
      <c r="N105" s="47">
        <v>6.666666666666667</v>
      </c>
      <c r="O105" s="48">
        <f t="shared" si="19"/>
        <v>99.999999999999986</v>
      </c>
      <c r="P105" s="115">
        <f t="shared" si="21"/>
        <v>41.971939609393957</v>
      </c>
      <c r="Q105" s="14">
        <f t="shared" si="20"/>
        <v>28</v>
      </c>
    </row>
    <row r="106" spans="1:17">
      <c r="A106" s="49">
        <v>24</v>
      </c>
      <c r="B106" s="50" t="s">
        <v>11</v>
      </c>
      <c r="C106" s="2">
        <v>58.599999999999994</v>
      </c>
      <c r="D106" s="73">
        <v>52.630089011585056</v>
      </c>
      <c r="E106" s="2">
        <v>63.076923076923073</v>
      </c>
      <c r="F106" s="2">
        <v>13</v>
      </c>
      <c r="G106" s="2">
        <v>41.004184100418414</v>
      </c>
      <c r="H106" s="93">
        <v>56.4</v>
      </c>
      <c r="I106" s="47">
        <v>33.333333333333329</v>
      </c>
      <c r="J106" s="47">
        <v>23.333333333333332</v>
      </c>
      <c r="K106" s="47">
        <v>16.666666666666664</v>
      </c>
      <c r="L106" s="47">
        <v>6.666666666666667</v>
      </c>
      <c r="M106" s="47">
        <v>13.333333333333334</v>
      </c>
      <c r="N106" s="47">
        <v>6.666666666666667</v>
      </c>
      <c r="O106" s="48">
        <f t="shared" si="19"/>
        <v>99.999999999999986</v>
      </c>
      <c r="P106" s="115">
        <f t="shared" si="21"/>
        <v>52.420399162246149</v>
      </c>
      <c r="Q106" s="14">
        <f t="shared" si="20"/>
        <v>14</v>
      </c>
    </row>
    <row r="107" spans="1:17">
      <c r="A107" s="49">
        <v>25</v>
      </c>
      <c r="B107" s="50" t="s">
        <v>12</v>
      </c>
      <c r="C107" s="2">
        <v>52.400000000000006</v>
      </c>
      <c r="D107" s="73">
        <v>25.901142859902013</v>
      </c>
      <c r="E107" s="2">
        <v>52.542372881355924</v>
      </c>
      <c r="F107" s="2">
        <v>17</v>
      </c>
      <c r="G107" s="1">
        <v>48.122866894197955</v>
      </c>
      <c r="H107" s="93">
        <v>64.599999999999994</v>
      </c>
      <c r="I107" s="47">
        <v>33.333333333333329</v>
      </c>
      <c r="J107" s="47">
        <v>23.333333333333332</v>
      </c>
      <c r="K107" s="47">
        <v>16.666666666666664</v>
      </c>
      <c r="L107" s="47">
        <v>6.666666666666667</v>
      </c>
      <c r="M107" s="47">
        <v>13.333333333333334</v>
      </c>
      <c r="N107" s="47">
        <v>6.666666666666667</v>
      </c>
      <c r="O107" s="48">
        <f t="shared" si="19"/>
        <v>99.999999999999986</v>
      </c>
      <c r="P107" s="115">
        <f t="shared" si="21"/>
        <v>44.123711066762858</v>
      </c>
      <c r="Q107" s="14">
        <f t="shared" si="20"/>
        <v>26</v>
      </c>
    </row>
    <row r="108" spans="1:17">
      <c r="A108" s="49">
        <v>26</v>
      </c>
      <c r="B108" s="50" t="s">
        <v>13</v>
      </c>
      <c r="C108" s="2">
        <v>60.199999999999996</v>
      </c>
      <c r="D108" s="73">
        <v>47.712153462851056</v>
      </c>
      <c r="E108" s="2">
        <v>84.331797235023046</v>
      </c>
      <c r="F108" s="2">
        <v>46</v>
      </c>
      <c r="G108" s="2">
        <v>67.770419426048562</v>
      </c>
      <c r="H108" s="93">
        <v>57.9</v>
      </c>
      <c r="I108" s="47">
        <v>33.333333333333329</v>
      </c>
      <c r="J108" s="47">
        <v>23.333333333333332</v>
      </c>
      <c r="K108" s="47">
        <v>16.666666666666664</v>
      </c>
      <c r="L108" s="47">
        <v>6.666666666666667</v>
      </c>
      <c r="M108" s="47">
        <v>13.333333333333334</v>
      </c>
      <c r="N108" s="47">
        <v>6.666666666666667</v>
      </c>
      <c r="O108" s="48">
        <f t="shared" si="19"/>
        <v>99.999999999999986</v>
      </c>
      <c r="P108" s="115">
        <f t="shared" si="21"/>
        <v>61.217524603975562</v>
      </c>
      <c r="Q108" s="14">
        <f t="shared" si="20"/>
        <v>5</v>
      </c>
    </row>
    <row r="109" spans="1:17">
      <c r="A109" s="49">
        <v>27</v>
      </c>
      <c r="B109" s="50" t="s">
        <v>14</v>
      </c>
      <c r="C109" s="2">
        <v>59.599999999999994</v>
      </c>
      <c r="D109" s="73">
        <v>59.69341691479729</v>
      </c>
      <c r="E109" s="2">
        <v>80.099502487562191</v>
      </c>
      <c r="F109" s="2">
        <v>59</v>
      </c>
      <c r="G109" s="2">
        <v>70.165745856353595</v>
      </c>
      <c r="H109" s="93">
        <v>59.6</v>
      </c>
      <c r="I109" s="47">
        <v>33.333333333333329</v>
      </c>
      <c r="J109" s="47">
        <v>23.333333333333332</v>
      </c>
      <c r="K109" s="47">
        <v>16.666666666666664</v>
      </c>
      <c r="L109" s="47">
        <v>6.666666666666667</v>
      </c>
      <c r="M109" s="47">
        <v>13.333333333333334</v>
      </c>
      <c r="N109" s="47">
        <v>6.666666666666667</v>
      </c>
      <c r="O109" s="48">
        <f t="shared" si="19"/>
        <v>99.999999999999986</v>
      </c>
      <c r="P109" s="115">
        <f t="shared" si="21"/>
        <v>64.407147142226876</v>
      </c>
      <c r="Q109" s="14">
        <f t="shared" si="20"/>
        <v>1</v>
      </c>
    </row>
    <row r="110" spans="1:17" ht="15" customHeight="1" thickBot="1">
      <c r="A110" s="51">
        <v>28</v>
      </c>
      <c r="B110" s="52" t="s">
        <v>15</v>
      </c>
      <c r="C110" s="91">
        <v>57.600000000000009</v>
      </c>
      <c r="D110" s="87">
        <v>63.410469484234149</v>
      </c>
      <c r="E110" s="91">
        <v>73.103448275862064</v>
      </c>
      <c r="F110" s="91">
        <v>38</v>
      </c>
      <c r="G110" s="91">
        <v>68.171021377672204</v>
      </c>
      <c r="H110" s="94">
        <v>52</v>
      </c>
      <c r="I110" s="47">
        <v>33.333333333333329</v>
      </c>
      <c r="J110" s="47">
        <v>23.333333333333332</v>
      </c>
      <c r="K110" s="47">
        <v>16.666666666666664</v>
      </c>
      <c r="L110" s="47">
        <v>6.666666666666667</v>
      </c>
      <c r="M110" s="47">
        <v>13.333333333333334</v>
      </c>
      <c r="N110" s="47">
        <v>6.666666666666667</v>
      </c>
      <c r="O110" s="48">
        <f t="shared" si="19"/>
        <v>99.999999999999986</v>
      </c>
      <c r="P110" s="180">
        <f t="shared" si="21"/>
        <v>61.269153775987945</v>
      </c>
      <c r="Q110" s="117">
        <f t="shared" si="20"/>
        <v>4</v>
      </c>
    </row>
    <row r="111" spans="1:17">
      <c r="A111" s="53"/>
      <c r="B111" s="53"/>
      <c r="C111" s="53"/>
      <c r="D111" s="53"/>
      <c r="E111" s="53"/>
      <c r="F111" s="53"/>
      <c r="G111" s="53"/>
      <c r="H111" s="53"/>
    </row>
    <row r="112" spans="1:17">
      <c r="A112" s="53"/>
      <c r="B112" s="54" t="s">
        <v>67</v>
      </c>
      <c r="C112" s="55"/>
      <c r="D112" s="56"/>
      <c r="E112" s="57"/>
      <c r="F112" s="57"/>
      <c r="G112" s="57"/>
      <c r="H112" s="57"/>
    </row>
    <row r="113" spans="1:56">
      <c r="A113" s="58"/>
      <c r="B113" s="24" t="s">
        <v>28</v>
      </c>
      <c r="C113" s="73">
        <f t="shared" ref="C113:H113" si="22">AVERAGE(C83:C110)</f>
        <v>56.957142857142848</v>
      </c>
      <c r="D113" s="73">
        <f>AVERAGE(D83:D110)</f>
        <v>49.264931863489224</v>
      </c>
      <c r="E113" s="73">
        <f t="shared" si="22"/>
        <v>62.498770125915925</v>
      </c>
      <c r="F113" s="73">
        <f t="shared" si="22"/>
        <v>22.142857142857142</v>
      </c>
      <c r="G113" s="73">
        <f>AVERAGE(G83:G110)</f>
        <v>51.009515573299026</v>
      </c>
      <c r="H113" s="73">
        <f t="shared" si="22"/>
        <v>47.76428571428572</v>
      </c>
      <c r="I113" s="47"/>
      <c r="J113" s="47"/>
      <c r="K113" s="47"/>
      <c r="L113" s="47"/>
      <c r="M113" s="47"/>
      <c r="N113" s="47"/>
      <c r="O113" s="47"/>
      <c r="P113" s="2">
        <f>AVERAGE(P83:P110)</f>
        <v>52.360774631586388</v>
      </c>
    </row>
    <row r="114" spans="1:56">
      <c r="A114" s="58"/>
      <c r="B114" s="24" t="s">
        <v>32</v>
      </c>
      <c r="C114" s="73">
        <f t="shared" ref="C114:H114" si="23">STDEV(C83:C110)</f>
        <v>3.6079571085802122</v>
      </c>
      <c r="D114" s="73">
        <f>STDEV(D83:D110)</f>
        <v>9.7933639262020566</v>
      </c>
      <c r="E114" s="73">
        <f t="shared" si="23"/>
        <v>14.965907219863738</v>
      </c>
      <c r="F114" s="73">
        <f t="shared" si="23"/>
        <v>16.204055929656271</v>
      </c>
      <c r="G114" s="73">
        <f>STDEV(G83:G110)</f>
        <v>16.23646487007662</v>
      </c>
      <c r="H114" s="73">
        <f t="shared" si="23"/>
        <v>18.174447147039402</v>
      </c>
      <c r="I114" s="47"/>
      <c r="J114" s="47"/>
      <c r="K114" s="47"/>
      <c r="L114" s="47"/>
      <c r="M114" s="47"/>
      <c r="N114" s="47"/>
      <c r="O114" s="47"/>
      <c r="P114" s="2">
        <f>STDEV(P83:P110)</f>
        <v>6.8950591533216992</v>
      </c>
    </row>
    <row r="115" spans="1:56">
      <c r="A115" s="58"/>
      <c r="B115" s="24" t="s">
        <v>29</v>
      </c>
      <c r="C115" s="74">
        <f t="shared" ref="C115:H115" si="24">COUNT(C83:C110)</f>
        <v>28</v>
      </c>
      <c r="D115" s="74">
        <f t="shared" si="24"/>
        <v>28</v>
      </c>
      <c r="E115" s="74">
        <f t="shared" si="24"/>
        <v>28</v>
      </c>
      <c r="F115" s="74">
        <f t="shared" si="24"/>
        <v>28</v>
      </c>
      <c r="G115" s="74">
        <f>COUNT(G83:G110)</f>
        <v>27</v>
      </c>
      <c r="H115" s="74">
        <f t="shared" si="24"/>
        <v>28</v>
      </c>
      <c r="I115" s="48"/>
      <c r="J115" s="48"/>
      <c r="K115" s="48"/>
      <c r="L115" s="48"/>
      <c r="M115" s="48"/>
      <c r="N115" s="48"/>
      <c r="O115" s="48"/>
      <c r="P115" s="25">
        <f>COUNT(P83:P110)</f>
        <v>28</v>
      </c>
    </row>
    <row r="116" spans="1:56">
      <c r="A116" s="59"/>
      <c r="B116" s="24" t="s">
        <v>30</v>
      </c>
      <c r="C116" s="75">
        <f t="shared" ref="C116:H116" si="25">MIN(C83:C110)</f>
        <v>50.2</v>
      </c>
      <c r="D116" s="75">
        <f t="shared" si="25"/>
        <v>25.901142859902013</v>
      </c>
      <c r="E116" s="75">
        <f t="shared" si="25"/>
        <v>36.683417085427138</v>
      </c>
      <c r="F116" s="75">
        <f t="shared" si="25"/>
        <v>3</v>
      </c>
      <c r="G116" s="75">
        <f>MIN(G83:G110)</f>
        <v>24.444444444444443</v>
      </c>
      <c r="H116" s="75">
        <f t="shared" si="25"/>
        <v>9.6999999999999993</v>
      </c>
      <c r="I116" s="12"/>
      <c r="J116" s="12"/>
      <c r="K116" s="12"/>
      <c r="L116" s="12"/>
      <c r="M116" s="12"/>
      <c r="N116" s="12"/>
      <c r="O116" s="12"/>
      <c r="P116" s="26">
        <f>MIN(P83:P110)</f>
        <v>41.971939609393957</v>
      </c>
      <c r="Q116" s="60"/>
      <c r="R116" s="60"/>
      <c r="S116" s="60"/>
      <c r="T116" s="60"/>
      <c r="U116" s="60"/>
      <c r="V116" s="60"/>
      <c r="W116" s="60"/>
      <c r="X116" s="60"/>
      <c r="Y116" s="60"/>
      <c r="Z116" s="60"/>
      <c r="AA116" s="60"/>
      <c r="AB116" s="60"/>
      <c r="AC116" s="60"/>
      <c r="AD116" s="60"/>
      <c r="AE116" s="60"/>
      <c r="AF116" s="60"/>
      <c r="AG116" s="60"/>
      <c r="AH116" s="60"/>
      <c r="AI116" s="60"/>
      <c r="AJ116" s="60"/>
      <c r="AK116" s="60"/>
      <c r="AL116" s="60"/>
      <c r="AM116" s="60"/>
      <c r="AN116" s="60"/>
      <c r="AO116" s="60"/>
      <c r="AP116" s="60"/>
      <c r="AQ116" s="60"/>
      <c r="AR116" s="60"/>
      <c r="AS116" s="60"/>
      <c r="AT116" s="60"/>
      <c r="AU116" s="60"/>
      <c r="AV116" s="60"/>
      <c r="AW116" s="60"/>
      <c r="AX116" s="60"/>
      <c r="AY116" s="60"/>
      <c r="AZ116" s="60"/>
      <c r="BA116" s="60"/>
      <c r="BB116" s="60"/>
      <c r="BC116" s="60"/>
      <c r="BD116" s="60"/>
    </row>
    <row r="117" spans="1:56">
      <c r="A117" s="59"/>
      <c r="B117" s="24" t="s">
        <v>31</v>
      </c>
      <c r="C117" s="75">
        <f t="shared" ref="C117:H117" si="26">MAX(C83:C110)</f>
        <v>63.6</v>
      </c>
      <c r="D117" s="75">
        <f t="shared" si="26"/>
        <v>66.161928449180238</v>
      </c>
      <c r="E117" s="75">
        <f t="shared" si="26"/>
        <v>84.331797235023046</v>
      </c>
      <c r="F117" s="75">
        <f t="shared" si="26"/>
        <v>59</v>
      </c>
      <c r="G117" s="75">
        <f>MAX(G83:G110)</f>
        <v>75</v>
      </c>
      <c r="H117" s="75">
        <f t="shared" si="26"/>
        <v>76.900000000000006</v>
      </c>
      <c r="I117" s="12"/>
      <c r="J117" s="12"/>
      <c r="K117" s="12"/>
      <c r="L117" s="12"/>
      <c r="M117" s="12"/>
      <c r="N117" s="12"/>
      <c r="O117" s="12"/>
      <c r="P117" s="26">
        <f>MAX(P83:P110)</f>
        <v>64.407147142226876</v>
      </c>
      <c r="Q117" s="60"/>
      <c r="R117" s="60"/>
      <c r="S117" s="60"/>
      <c r="T117" s="60"/>
      <c r="U117" s="60"/>
      <c r="V117" s="60"/>
      <c r="W117" s="60"/>
      <c r="X117" s="60"/>
      <c r="Y117" s="60"/>
      <c r="Z117" s="60"/>
      <c r="AA117" s="60"/>
      <c r="AB117" s="60"/>
      <c r="AC117" s="60"/>
      <c r="AD117" s="60"/>
      <c r="AE117" s="60"/>
      <c r="AF117" s="60"/>
      <c r="AG117" s="60"/>
      <c r="AH117" s="60"/>
      <c r="AI117" s="60"/>
      <c r="AJ117" s="60"/>
      <c r="AK117" s="60"/>
      <c r="AL117" s="60"/>
      <c r="AM117" s="60"/>
      <c r="AN117" s="60"/>
      <c r="AO117" s="60"/>
      <c r="AP117" s="60"/>
      <c r="AQ117" s="60"/>
      <c r="AR117" s="60"/>
      <c r="AS117" s="60"/>
      <c r="AT117" s="60"/>
      <c r="AU117" s="60"/>
      <c r="AV117" s="60"/>
      <c r="AW117" s="60"/>
      <c r="AX117" s="60"/>
      <c r="AY117" s="60"/>
      <c r="AZ117" s="60"/>
      <c r="BA117" s="60"/>
      <c r="BB117" s="60"/>
      <c r="BC117" s="60"/>
      <c r="BD117" s="60"/>
    </row>
    <row r="118" spans="1:56">
      <c r="B118" s="61" t="s">
        <v>33</v>
      </c>
      <c r="C118" s="76">
        <v>50</v>
      </c>
      <c r="D118" s="76"/>
      <c r="E118" s="76"/>
      <c r="F118" s="76"/>
      <c r="G118" s="76"/>
      <c r="H118" s="44"/>
    </row>
    <row r="119" spans="1:56">
      <c r="B119" s="61"/>
      <c r="C119" s="62"/>
      <c r="D119" s="62"/>
      <c r="E119" s="62"/>
      <c r="F119" s="62"/>
      <c r="G119" s="62"/>
    </row>
    <row r="120" spans="1:56">
      <c r="B120" s="61"/>
      <c r="C120" s="62"/>
      <c r="D120" s="62"/>
      <c r="E120" s="62"/>
      <c r="F120" s="62"/>
      <c r="G120" s="62"/>
    </row>
    <row r="121" spans="1:56">
      <c r="B121" s="61"/>
      <c r="C121" s="62"/>
      <c r="D121" s="62"/>
      <c r="E121" s="62"/>
      <c r="F121" s="62"/>
      <c r="G121" s="62"/>
    </row>
    <row r="122" spans="1:56">
      <c r="B122" s="61"/>
      <c r="C122" s="62"/>
      <c r="D122" s="62"/>
      <c r="E122" s="62"/>
      <c r="F122" s="62"/>
      <c r="G122" s="62"/>
    </row>
    <row r="123" spans="1:56">
      <c r="B123" s="61"/>
      <c r="C123" s="62"/>
      <c r="D123" s="62"/>
      <c r="E123" s="62"/>
      <c r="F123" s="62"/>
      <c r="G123" s="62"/>
    </row>
    <row r="124" spans="1:56">
      <c r="B124" s="67" t="s">
        <v>55</v>
      </c>
      <c r="C124" s="68"/>
    </row>
    <row r="125" spans="1:56">
      <c r="B125" s="15" t="s">
        <v>66</v>
      </c>
      <c r="C125" s="15" t="s">
        <v>93</v>
      </c>
      <c r="D125" s="70"/>
      <c r="E125" s="70"/>
    </row>
    <row r="126" spans="1:56">
      <c r="B126" s="69" t="s">
        <v>90</v>
      </c>
      <c r="C126" s="5" t="s">
        <v>134</v>
      </c>
    </row>
    <row r="127" spans="1:56">
      <c r="B127" s="71" t="s">
        <v>79</v>
      </c>
      <c r="C127" s="5" t="s">
        <v>142</v>
      </c>
    </row>
  </sheetData>
  <sortState ref="A3:O30">
    <sortCondition ref="A3:A30"/>
  </sortState>
  <mergeCells count="9">
    <mergeCell ref="P1:Q1"/>
    <mergeCell ref="P41:Q41"/>
    <mergeCell ref="P81:Q81"/>
    <mergeCell ref="A81:B81"/>
    <mergeCell ref="I81:N81"/>
    <mergeCell ref="A1:B1"/>
    <mergeCell ref="I1:N1"/>
    <mergeCell ref="A41:B41"/>
    <mergeCell ref="I41:N41"/>
  </mergeCells>
  <pageMargins left="0.7" right="0.7" top="0.75" bottom="0.75" header="0.3" footer="0.3"/>
  <pageSetup paperSize="9" orientation="portrait" r:id="rId1"/>
</worksheet>
</file>

<file path=xl/worksheets/sheet5.xml><?xml version="1.0" encoding="utf-8"?>
<worksheet xmlns="http://schemas.openxmlformats.org/spreadsheetml/2006/main" xmlns:r="http://schemas.openxmlformats.org/officeDocument/2006/relationships">
  <dimension ref="A1:W126"/>
  <sheetViews>
    <sheetView tabSelected="1" zoomScale="70" zoomScaleNormal="70" workbookViewId="0">
      <selection sqref="A1:B1"/>
    </sheetView>
  </sheetViews>
  <sheetFormatPr baseColWidth="10" defaultColWidth="8.75" defaultRowHeight="15"/>
  <cols>
    <col min="1" max="1" width="3.75" style="60" customWidth="1"/>
    <col min="2" max="2" width="16.125" style="60" customWidth="1"/>
    <col min="3" max="6" width="8.75" style="60"/>
    <col min="7" max="10" width="4.75" style="60" customWidth="1"/>
    <col min="11" max="12" width="10.75" style="60" customWidth="1"/>
    <col min="13" max="21" width="8.25" style="60" hidden="1" customWidth="1"/>
    <col min="22" max="22" width="8.75" style="60"/>
    <col min="23" max="23" width="16" style="132" customWidth="1"/>
    <col min="24" max="16384" width="8.75" style="60"/>
  </cols>
  <sheetData>
    <row r="1" spans="1:23" ht="49.9" customHeight="1" thickBot="1">
      <c r="A1" s="195" t="s">
        <v>113</v>
      </c>
      <c r="B1" s="201"/>
      <c r="C1" s="202" t="s">
        <v>114</v>
      </c>
      <c r="D1" s="202"/>
      <c r="E1" s="202"/>
      <c r="F1" s="203"/>
      <c r="G1" s="204" t="s">
        <v>56</v>
      </c>
      <c r="H1" s="204"/>
      <c r="I1" s="204"/>
      <c r="J1" s="204"/>
      <c r="K1" s="195" t="s">
        <v>94</v>
      </c>
      <c r="L1" s="196"/>
      <c r="M1" s="199" t="s">
        <v>115</v>
      </c>
      <c r="N1" s="199"/>
      <c r="O1" s="199"/>
      <c r="P1" s="200"/>
      <c r="R1" s="198" t="s">
        <v>116</v>
      </c>
      <c r="S1" s="199"/>
      <c r="T1" s="199"/>
      <c r="U1" s="200"/>
    </row>
    <row r="2" spans="1:23" ht="29.25" thickBot="1">
      <c r="A2" s="142" t="s">
        <v>47</v>
      </c>
      <c r="B2" s="171" t="s">
        <v>117</v>
      </c>
      <c r="C2" s="171" t="s">
        <v>118</v>
      </c>
      <c r="D2" s="171" t="s">
        <v>119</v>
      </c>
      <c r="E2" s="171" t="s">
        <v>120</v>
      </c>
      <c r="F2" s="172" t="s">
        <v>121</v>
      </c>
      <c r="G2" s="114" t="s">
        <v>118</v>
      </c>
      <c r="H2" s="114" t="s">
        <v>119</v>
      </c>
      <c r="I2" s="114" t="s">
        <v>120</v>
      </c>
      <c r="J2" s="114" t="s">
        <v>121</v>
      </c>
      <c r="K2" s="143" t="s">
        <v>122</v>
      </c>
      <c r="L2" s="144" t="s">
        <v>57</v>
      </c>
      <c r="M2" s="145" t="s">
        <v>118</v>
      </c>
      <c r="N2" s="145" t="s">
        <v>119</v>
      </c>
      <c r="O2" s="145" t="s">
        <v>120</v>
      </c>
      <c r="P2" s="145" t="s">
        <v>121</v>
      </c>
      <c r="Q2" s="146" t="s">
        <v>123</v>
      </c>
      <c r="R2" s="145" t="s">
        <v>118</v>
      </c>
      <c r="S2" s="145" t="s">
        <v>119</v>
      </c>
      <c r="T2" s="145" t="s">
        <v>120</v>
      </c>
      <c r="U2" s="145" t="s">
        <v>121</v>
      </c>
      <c r="W2" s="134"/>
    </row>
    <row r="3" spans="1:23">
      <c r="A3" s="130">
        <v>1</v>
      </c>
      <c r="B3" s="131" t="s">
        <v>27</v>
      </c>
      <c r="C3" s="147">
        <f>'1. EMPLOYMENT'!K3</f>
        <v>18.074999999999999</v>
      </c>
      <c r="D3" s="147">
        <f>'2. PARTICIPATION'!K3</f>
        <v>19.0278770814616</v>
      </c>
      <c r="E3" s="147">
        <f>'3. INDEP_LIVING'!T3</f>
        <v>73.493191771398472</v>
      </c>
      <c r="F3" s="148">
        <f>'4. CAPACITY'!P3</f>
        <v>60.127493122333043</v>
      </c>
      <c r="G3" s="57">
        <v>35</v>
      </c>
      <c r="H3" s="57">
        <v>35</v>
      </c>
      <c r="I3" s="57">
        <v>10</v>
      </c>
      <c r="J3" s="57">
        <v>20</v>
      </c>
      <c r="K3" s="149">
        <f>((C3*G$3)+(D3*H$3)+(E3*I$3)+(F3*J$3))/100</f>
        <v>32.360824780118016</v>
      </c>
      <c r="L3" s="150">
        <f t="shared" ref="L3:L30" si="0">RANK(K3,K$3:K$30)</f>
        <v>12</v>
      </c>
      <c r="M3" s="151">
        <f>+C3*G$3</f>
        <v>632.625</v>
      </c>
      <c r="N3" s="151">
        <f>+D3*H$3</f>
        <v>665.97569785115604</v>
      </c>
      <c r="O3" s="151">
        <f>+E3*I$3</f>
        <v>734.93191771398472</v>
      </c>
      <c r="P3" s="151">
        <f>+F3*J$3</f>
        <v>1202.5498624466609</v>
      </c>
      <c r="Q3" s="151">
        <f>SUM(M3:P3)</f>
        <v>3236.0824780118014</v>
      </c>
      <c r="R3" s="151">
        <f>M3/$Q3*100</f>
        <v>19.549100008992198</v>
      </c>
      <c r="S3" s="151">
        <f>N3/$Q3*100</f>
        <v>20.579688632049979</v>
      </c>
      <c r="T3" s="151">
        <f>O3/$Q3*100</f>
        <v>22.710543464439613</v>
      </c>
      <c r="U3" s="151">
        <f>P3/$Q3*100</f>
        <v>37.160667894518213</v>
      </c>
      <c r="W3" s="60"/>
    </row>
    <row r="4" spans="1:23">
      <c r="A4" s="135">
        <v>2</v>
      </c>
      <c r="B4" s="136" t="s">
        <v>17</v>
      </c>
      <c r="C4" s="147">
        <f>'1. EMPLOYMENT'!K4</f>
        <v>25.774999999999999</v>
      </c>
      <c r="D4" s="147">
        <f>'2. PARTICIPATION'!K4</f>
        <v>8.9936979491757256</v>
      </c>
      <c r="E4" s="147">
        <f>'3. INDEP_LIVING'!T4</f>
        <v>57.02744945798527</v>
      </c>
      <c r="F4" s="148">
        <f>'4. CAPACITY'!P4</f>
        <v>49.127693768696233</v>
      </c>
      <c r="G4" s="57"/>
      <c r="H4" s="57"/>
      <c r="I4" s="57" t="s">
        <v>63</v>
      </c>
      <c r="J4" s="57">
        <v>100</v>
      </c>
      <c r="K4" s="149">
        <f t="shared" ref="K4:K30" si="1">((C4*G$3)+(D4*H$3)+(E4*I$3)+(F4*J$3))/100</f>
        <v>27.697327981749275</v>
      </c>
      <c r="L4" s="152">
        <f t="shared" si="0"/>
        <v>24</v>
      </c>
      <c r="M4" s="151">
        <f t="shared" ref="M4:P30" si="2">+C4*G$3</f>
        <v>902.125</v>
      </c>
      <c r="N4" s="151">
        <f t="shared" si="2"/>
        <v>314.7794282211504</v>
      </c>
      <c r="O4" s="151">
        <f t="shared" si="2"/>
        <v>570.27449457985267</v>
      </c>
      <c r="P4" s="151">
        <f t="shared" si="2"/>
        <v>982.55387537392471</v>
      </c>
      <c r="Q4" s="151">
        <f t="shared" ref="Q4:Q30" si="3">SUM(M4:P4)</f>
        <v>2769.7327981749277</v>
      </c>
      <c r="R4" s="151">
        <f t="shared" ref="R4:U30" si="4">M4/$Q4*100</f>
        <v>32.57083140274186</v>
      </c>
      <c r="S4" s="151">
        <f t="shared" si="4"/>
        <v>11.364974571863733</v>
      </c>
      <c r="T4" s="151">
        <f t="shared" si="4"/>
        <v>20.589513001240629</v>
      </c>
      <c r="U4" s="151">
        <f t="shared" si="4"/>
        <v>35.474681024153789</v>
      </c>
      <c r="W4" s="60"/>
    </row>
    <row r="5" spans="1:23">
      <c r="A5" s="135">
        <v>3</v>
      </c>
      <c r="B5" s="136" t="s">
        <v>18</v>
      </c>
      <c r="C5" s="147">
        <f>'1. EMPLOYMENT'!K5</f>
        <v>26.625</v>
      </c>
      <c r="D5" s="147">
        <f>'2. PARTICIPATION'!K5</f>
        <v>11.876750700280112</v>
      </c>
      <c r="E5" s="147">
        <f>'3. INDEP_LIVING'!T5</f>
        <v>70.06689095659037</v>
      </c>
      <c r="F5" s="148">
        <f>'4. CAPACITY'!P5</f>
        <v>53.460004187149217</v>
      </c>
      <c r="G5" s="68"/>
      <c r="H5" s="68"/>
      <c r="I5" s="68"/>
      <c r="J5" s="68"/>
      <c r="K5" s="149">
        <f t="shared" si="1"/>
        <v>31.174302678186923</v>
      </c>
      <c r="L5" s="152">
        <f t="shared" si="0"/>
        <v>15</v>
      </c>
      <c r="M5" s="151">
        <f t="shared" si="2"/>
        <v>931.875</v>
      </c>
      <c r="N5" s="151">
        <f t="shared" si="2"/>
        <v>415.68627450980392</v>
      </c>
      <c r="O5" s="151">
        <f t="shared" si="2"/>
        <v>700.66890956590373</v>
      </c>
      <c r="P5" s="151">
        <f t="shared" si="2"/>
        <v>1069.2000837429844</v>
      </c>
      <c r="Q5" s="151">
        <f t="shared" si="3"/>
        <v>3117.4302678186923</v>
      </c>
      <c r="R5" s="151">
        <f t="shared" si="4"/>
        <v>29.892408809260886</v>
      </c>
      <c r="S5" s="151">
        <f t="shared" si="4"/>
        <v>13.334260554307928</v>
      </c>
      <c r="T5" s="151">
        <f t="shared" si="4"/>
        <v>22.475848675716207</v>
      </c>
      <c r="U5" s="151">
        <f t="shared" si="4"/>
        <v>34.297481960714968</v>
      </c>
      <c r="W5" s="60"/>
    </row>
    <row r="6" spans="1:23">
      <c r="A6" s="135">
        <v>4</v>
      </c>
      <c r="B6" s="136" t="s">
        <v>19</v>
      </c>
      <c r="C6" s="147">
        <f>'1. EMPLOYMENT'!K6</f>
        <v>34.049999999999997</v>
      </c>
      <c r="D6" s="147">
        <f>'2. PARTICIPATION'!K6</f>
        <v>17.519976137694663</v>
      </c>
      <c r="E6" s="147">
        <f>'3. INDEP_LIVING'!T6</f>
        <v>77.981739400901958</v>
      </c>
      <c r="F6" s="148">
        <f>'4. CAPACITY'!P6</f>
        <v>64.283172658935186</v>
      </c>
      <c r="G6" s="68"/>
      <c r="H6" s="68"/>
      <c r="I6" s="68"/>
      <c r="J6" s="68"/>
      <c r="K6" s="149">
        <f t="shared" si="1"/>
        <v>38.704300120070364</v>
      </c>
      <c r="L6" s="152">
        <f t="shared" si="0"/>
        <v>2</v>
      </c>
      <c r="M6" s="151">
        <f t="shared" si="2"/>
        <v>1191.75</v>
      </c>
      <c r="N6" s="151">
        <f t="shared" si="2"/>
        <v>613.19916481931318</v>
      </c>
      <c r="O6" s="151">
        <f t="shared" si="2"/>
        <v>779.81739400901961</v>
      </c>
      <c r="P6" s="151">
        <f t="shared" si="2"/>
        <v>1285.6634531787038</v>
      </c>
      <c r="Q6" s="151">
        <f t="shared" si="3"/>
        <v>3870.4300120070366</v>
      </c>
      <c r="R6" s="151">
        <f t="shared" si="4"/>
        <v>30.791152308733011</v>
      </c>
      <c r="S6" s="151">
        <f t="shared" si="4"/>
        <v>15.843179257008055</v>
      </c>
      <c r="T6" s="151">
        <f t="shared" si="4"/>
        <v>20.148081520395202</v>
      </c>
      <c r="U6" s="151">
        <f t="shared" si="4"/>
        <v>33.217586913863727</v>
      </c>
      <c r="W6" s="60"/>
    </row>
    <row r="7" spans="1:23">
      <c r="A7" s="135">
        <v>5</v>
      </c>
      <c r="B7" s="136" t="s">
        <v>16</v>
      </c>
      <c r="C7" s="147">
        <f>'1. EMPLOYMENT'!K7</f>
        <v>28.774999999999999</v>
      </c>
      <c r="D7" s="147">
        <f>'2. PARTICIPATION'!K7</f>
        <v>16.565008987667468</v>
      </c>
      <c r="E7" s="147">
        <f>'3. INDEP_LIVING'!T7</f>
        <v>73.616538362242068</v>
      </c>
      <c r="F7" s="148">
        <f>'4. CAPACITY'!P7</f>
        <v>55.90423767383372</v>
      </c>
      <c r="G7" s="68"/>
      <c r="H7" s="68"/>
      <c r="I7" s="68"/>
      <c r="J7" s="68"/>
      <c r="K7" s="149">
        <f t="shared" si="1"/>
        <v>34.411504516674569</v>
      </c>
      <c r="L7" s="152">
        <f t="shared" si="0"/>
        <v>7</v>
      </c>
      <c r="M7" s="151">
        <f t="shared" si="2"/>
        <v>1007.125</v>
      </c>
      <c r="N7" s="151">
        <f t="shared" si="2"/>
        <v>579.77531456836141</v>
      </c>
      <c r="O7" s="151">
        <f t="shared" si="2"/>
        <v>736.16538362242068</v>
      </c>
      <c r="P7" s="151">
        <f t="shared" si="2"/>
        <v>1118.0847534766745</v>
      </c>
      <c r="Q7" s="151">
        <f t="shared" si="3"/>
        <v>3441.1504516674568</v>
      </c>
      <c r="R7" s="151">
        <f t="shared" si="4"/>
        <v>29.267101632013322</v>
      </c>
      <c r="S7" s="151">
        <f t="shared" si="4"/>
        <v>16.848298925361526</v>
      </c>
      <c r="T7" s="151">
        <f t="shared" si="4"/>
        <v>21.39300196147197</v>
      </c>
      <c r="U7" s="151">
        <f t="shared" si="4"/>
        <v>32.491597481153171</v>
      </c>
      <c r="W7" s="60"/>
    </row>
    <row r="8" spans="1:23">
      <c r="A8" s="135">
        <v>6</v>
      </c>
      <c r="B8" s="136" t="s">
        <v>20</v>
      </c>
      <c r="C8" s="147">
        <f>'1. EMPLOYMENT'!K8</f>
        <v>38.674999999999997</v>
      </c>
      <c r="D8" s="147">
        <f>'2. PARTICIPATION'!K8</f>
        <v>12.838210593219715</v>
      </c>
      <c r="E8" s="147">
        <f>'3. INDEP_LIVING'!T8</f>
        <v>64.322708381134788</v>
      </c>
      <c r="F8" s="148">
        <f>'4. CAPACITY'!P8</f>
        <v>45.389340828992687</v>
      </c>
      <c r="G8" s="68"/>
      <c r="H8" s="68"/>
      <c r="I8" s="68"/>
      <c r="J8" s="68"/>
      <c r="K8" s="149">
        <f t="shared" si="1"/>
        <v>33.539762711538913</v>
      </c>
      <c r="L8" s="152">
        <f t="shared" si="0"/>
        <v>8</v>
      </c>
      <c r="M8" s="151">
        <f t="shared" si="2"/>
        <v>1353.625</v>
      </c>
      <c r="N8" s="151">
        <f t="shared" si="2"/>
        <v>449.33737076269006</v>
      </c>
      <c r="O8" s="151">
        <f t="shared" si="2"/>
        <v>643.22708381134794</v>
      </c>
      <c r="P8" s="151">
        <f t="shared" si="2"/>
        <v>907.78681657985373</v>
      </c>
      <c r="Q8" s="151">
        <f t="shared" si="3"/>
        <v>3353.9762711538915</v>
      </c>
      <c r="R8" s="151">
        <f t="shared" si="4"/>
        <v>40.358812661912573</v>
      </c>
      <c r="S8" s="151">
        <f t="shared" si="4"/>
        <v>13.397154136934351</v>
      </c>
      <c r="T8" s="151">
        <f t="shared" si="4"/>
        <v>19.178045156236426</v>
      </c>
      <c r="U8" s="151">
        <f t="shared" si="4"/>
        <v>27.065988044916654</v>
      </c>
      <c r="W8" s="60"/>
    </row>
    <row r="9" spans="1:23">
      <c r="A9" s="135">
        <v>7</v>
      </c>
      <c r="B9" s="136" t="s">
        <v>21</v>
      </c>
      <c r="C9" s="147">
        <f>'1. EMPLOYMENT'!K9</f>
        <v>33.424999999999997</v>
      </c>
      <c r="D9" s="147">
        <f>'2. PARTICIPATION'!K9</f>
        <v>15.023385362528034</v>
      </c>
      <c r="E9" s="147">
        <f>'3. INDEP_LIVING'!T9</f>
        <v>73.999599248556493</v>
      </c>
      <c r="F9" s="148">
        <f>'4. CAPACITY'!P9</f>
        <v>57.694795374439636</v>
      </c>
      <c r="G9" s="68"/>
      <c r="H9" s="68"/>
      <c r="I9" s="68"/>
      <c r="J9" s="68"/>
      <c r="K9" s="149">
        <f t="shared" si="1"/>
        <v>35.895853876628387</v>
      </c>
      <c r="L9" s="152">
        <f t="shared" si="0"/>
        <v>6</v>
      </c>
      <c r="M9" s="151">
        <f t="shared" si="2"/>
        <v>1169.875</v>
      </c>
      <c r="N9" s="151">
        <f t="shared" si="2"/>
        <v>525.81848768848113</v>
      </c>
      <c r="O9" s="151">
        <f t="shared" si="2"/>
        <v>739.9959924855649</v>
      </c>
      <c r="P9" s="151">
        <f t="shared" si="2"/>
        <v>1153.8959074887928</v>
      </c>
      <c r="Q9" s="151">
        <f t="shared" si="3"/>
        <v>3589.5853876628389</v>
      </c>
      <c r="R9" s="151">
        <f t="shared" si="4"/>
        <v>32.590811295944675</v>
      </c>
      <c r="S9" s="151">
        <f t="shared" si="4"/>
        <v>14.648446293983799</v>
      </c>
      <c r="T9" s="151">
        <f t="shared" si="4"/>
        <v>20.615082595022834</v>
      </c>
      <c r="U9" s="151">
        <f t="shared" si="4"/>
        <v>32.145659815048681</v>
      </c>
      <c r="W9" s="60"/>
    </row>
    <row r="10" spans="1:23">
      <c r="A10" s="135">
        <v>8</v>
      </c>
      <c r="B10" s="136" t="s">
        <v>22</v>
      </c>
      <c r="C10" s="147">
        <f>'1. EMPLOYMENT'!K10</f>
        <v>25.074999999999999</v>
      </c>
      <c r="D10" s="147">
        <f>'2. PARTICIPATION'!K10</f>
        <v>11.095233430476982</v>
      </c>
      <c r="E10" s="147">
        <f>'3. INDEP_LIVING'!T10</f>
        <v>63.632704778007152</v>
      </c>
      <c r="F10" s="148">
        <f>'4. CAPACITY'!P10</f>
        <v>49.400679740923771</v>
      </c>
      <c r="G10" s="68"/>
      <c r="H10" s="68"/>
      <c r="I10" s="68"/>
      <c r="J10" s="68"/>
      <c r="K10" s="149">
        <f t="shared" si="1"/>
        <v>28.902988126652417</v>
      </c>
      <c r="L10" s="152">
        <f t="shared" si="0"/>
        <v>22</v>
      </c>
      <c r="M10" s="151">
        <f t="shared" si="2"/>
        <v>877.625</v>
      </c>
      <c r="N10" s="151">
        <f t="shared" si="2"/>
        <v>388.33317006669438</v>
      </c>
      <c r="O10" s="151">
        <f t="shared" si="2"/>
        <v>636.32704778007155</v>
      </c>
      <c r="P10" s="151">
        <f t="shared" si="2"/>
        <v>988.01359481847544</v>
      </c>
      <c r="Q10" s="151">
        <f t="shared" si="3"/>
        <v>2890.2988126652417</v>
      </c>
      <c r="R10" s="151">
        <f t="shared" si="4"/>
        <v>30.364507508852085</v>
      </c>
      <c r="S10" s="151">
        <f t="shared" si="4"/>
        <v>13.435744718332405</v>
      </c>
      <c r="T10" s="151">
        <f t="shared" si="4"/>
        <v>22.015960598665334</v>
      </c>
      <c r="U10" s="151">
        <f t="shared" si="4"/>
        <v>34.183787174150169</v>
      </c>
      <c r="W10" s="60"/>
    </row>
    <row r="11" spans="1:23">
      <c r="A11" s="135">
        <v>9</v>
      </c>
      <c r="B11" s="136" t="s">
        <v>23</v>
      </c>
      <c r="C11" s="147">
        <f>'1. EMPLOYMENT'!K11</f>
        <v>24.4</v>
      </c>
      <c r="D11" s="147">
        <f>'2. PARTICIPATION'!K11</f>
        <v>11.077210026779793</v>
      </c>
      <c r="E11" s="147">
        <f>'3. INDEP_LIVING'!T11</f>
        <v>67.960705217859299</v>
      </c>
      <c r="F11" s="148">
        <f>'4. CAPACITY'!P11</f>
        <v>55.513895608549362</v>
      </c>
      <c r="G11" s="68"/>
      <c r="H11" s="68"/>
      <c r="I11" s="68"/>
      <c r="J11" s="68"/>
      <c r="K11" s="149">
        <f t="shared" si="1"/>
        <v>30.315873152868729</v>
      </c>
      <c r="L11" s="152">
        <f t="shared" si="0"/>
        <v>17</v>
      </c>
      <c r="M11" s="151">
        <f t="shared" si="2"/>
        <v>854</v>
      </c>
      <c r="N11" s="151">
        <f t="shared" si="2"/>
        <v>387.70235093729275</v>
      </c>
      <c r="O11" s="151">
        <f t="shared" si="2"/>
        <v>679.60705217859299</v>
      </c>
      <c r="P11" s="151">
        <f t="shared" si="2"/>
        <v>1110.2779121709873</v>
      </c>
      <c r="Q11" s="151">
        <f t="shared" si="3"/>
        <v>3031.587315286873</v>
      </c>
      <c r="R11" s="151">
        <f t="shared" si="4"/>
        <v>28.170061132452908</v>
      </c>
      <c r="S11" s="151">
        <f t="shared" si="4"/>
        <v>12.78875752587734</v>
      </c>
      <c r="T11" s="151">
        <f t="shared" si="4"/>
        <v>22.417531857045759</v>
      </c>
      <c r="U11" s="151">
        <f t="shared" si="4"/>
        <v>36.623649484623996</v>
      </c>
      <c r="W11" s="60"/>
    </row>
    <row r="12" spans="1:23">
      <c r="A12" s="135">
        <v>10</v>
      </c>
      <c r="B12" s="136" t="s">
        <v>24</v>
      </c>
      <c r="C12" s="147">
        <f>'1. EMPLOYMENT'!K12</f>
        <v>19.324999999999999</v>
      </c>
      <c r="D12" s="147">
        <f>'2. PARTICIPATION'!K12</f>
        <v>20.391129310151175</v>
      </c>
      <c r="E12" s="147">
        <f>'3. INDEP_LIVING'!T12</f>
        <v>75.384549094371181</v>
      </c>
      <c r="F12" s="148">
        <f>'4. CAPACITY'!P12</f>
        <v>57.999473669414094</v>
      </c>
      <c r="G12" s="153"/>
      <c r="H12" s="153"/>
      <c r="I12" s="153"/>
      <c r="J12" s="153"/>
      <c r="K12" s="149">
        <f t="shared" si="1"/>
        <v>33.038994901872847</v>
      </c>
      <c r="L12" s="152">
        <f t="shared" si="0"/>
        <v>9</v>
      </c>
      <c r="M12" s="151">
        <f t="shared" si="2"/>
        <v>676.375</v>
      </c>
      <c r="N12" s="151">
        <f t="shared" si="2"/>
        <v>713.68952585529109</v>
      </c>
      <c r="O12" s="151">
        <f t="shared" si="2"/>
        <v>753.84549094371187</v>
      </c>
      <c r="P12" s="151">
        <f t="shared" si="2"/>
        <v>1159.9894733882818</v>
      </c>
      <c r="Q12" s="151">
        <f t="shared" si="3"/>
        <v>3303.8994901872848</v>
      </c>
      <c r="R12" s="151">
        <f t="shared" si="4"/>
        <v>20.4720210771805</v>
      </c>
      <c r="S12" s="151">
        <f t="shared" si="4"/>
        <v>21.601429703747886</v>
      </c>
      <c r="T12" s="151">
        <f t="shared" si="4"/>
        <v>22.816840923359305</v>
      </c>
      <c r="U12" s="151">
        <f t="shared" si="4"/>
        <v>35.109708295712309</v>
      </c>
      <c r="W12" s="60"/>
    </row>
    <row r="13" spans="1:23">
      <c r="A13" s="135">
        <v>11</v>
      </c>
      <c r="B13" s="136" t="s">
        <v>54</v>
      </c>
      <c r="C13" s="147">
        <f>'1. EMPLOYMENT'!K13</f>
        <v>22.1</v>
      </c>
      <c r="D13" s="147">
        <f>'2. PARTICIPATION'!K13</f>
        <v>11.778863245691982</v>
      </c>
      <c r="E13" s="147">
        <f>'3. INDEP_LIVING'!T13</f>
        <v>58.87871922154288</v>
      </c>
      <c r="F13" s="148">
        <f>'4. CAPACITY'!P13</f>
        <v>48.739153997750279</v>
      </c>
      <c r="G13" s="153"/>
      <c r="H13" s="153"/>
      <c r="I13" s="153"/>
      <c r="J13" s="153"/>
      <c r="K13" s="149">
        <f t="shared" si="1"/>
        <v>27.49330485769654</v>
      </c>
      <c r="L13" s="152">
        <f t="shared" si="0"/>
        <v>25</v>
      </c>
      <c r="M13" s="151"/>
      <c r="N13" s="151"/>
      <c r="O13" s="151"/>
      <c r="P13" s="151"/>
      <c r="Q13" s="151"/>
      <c r="R13" s="151"/>
      <c r="S13" s="151"/>
      <c r="T13" s="151"/>
      <c r="U13" s="151"/>
      <c r="W13" s="60"/>
    </row>
    <row r="14" spans="1:23">
      <c r="A14" s="135">
        <v>12</v>
      </c>
      <c r="B14" s="136" t="s">
        <v>25</v>
      </c>
      <c r="C14" s="147">
        <f>'1. EMPLOYMENT'!K14</f>
        <v>19.55</v>
      </c>
      <c r="D14" s="147">
        <f>'2. PARTICIPATION'!K14</f>
        <v>17.943600185332183</v>
      </c>
      <c r="E14" s="147">
        <f>'3. INDEP_LIVING'!T14</f>
        <v>67.38863295502415</v>
      </c>
      <c r="F14" s="148">
        <f>'4. CAPACITY'!P14</f>
        <v>50.993611649593021</v>
      </c>
      <c r="G14" s="153"/>
      <c r="H14" s="153"/>
      <c r="I14" s="153"/>
      <c r="J14" s="153"/>
      <c r="K14" s="149">
        <f t="shared" si="1"/>
        <v>30.060345690287285</v>
      </c>
      <c r="L14" s="152">
        <f t="shared" si="0"/>
        <v>20</v>
      </c>
      <c r="M14" s="151">
        <f t="shared" si="2"/>
        <v>684.25</v>
      </c>
      <c r="N14" s="151">
        <f t="shared" si="2"/>
        <v>628.02600648662644</v>
      </c>
      <c r="O14" s="151">
        <f t="shared" si="2"/>
        <v>673.8863295502415</v>
      </c>
      <c r="P14" s="151">
        <f t="shared" si="2"/>
        <v>1019.8722329918604</v>
      </c>
      <c r="Q14" s="151">
        <f t="shared" si="3"/>
        <v>3006.0345690287286</v>
      </c>
      <c r="R14" s="151">
        <f t="shared" si="4"/>
        <v>22.762545948401588</v>
      </c>
      <c r="S14" s="151">
        <f t="shared" si="4"/>
        <v>20.892175125236374</v>
      </c>
      <c r="T14" s="151">
        <f t="shared" si="4"/>
        <v>22.41778376381011</v>
      </c>
      <c r="U14" s="151">
        <f t="shared" si="4"/>
        <v>33.927495162551921</v>
      </c>
      <c r="W14" s="60"/>
    </row>
    <row r="15" spans="1:23">
      <c r="A15" s="135">
        <v>13</v>
      </c>
      <c r="B15" s="136" t="s">
        <v>0</v>
      </c>
      <c r="C15" s="147">
        <f>'1. EMPLOYMENT'!K15</f>
        <v>34.6</v>
      </c>
      <c r="D15" s="147">
        <f>'2. PARTICIPATION'!K15</f>
        <v>12.533222591362126</v>
      </c>
      <c r="E15" s="147">
        <f>'3. INDEP_LIVING'!T15</f>
        <v>66.198538838918054</v>
      </c>
      <c r="F15" s="148">
        <f>'4. CAPACITY'!P15</f>
        <v>46.897715384658198</v>
      </c>
      <c r="G15" s="153"/>
      <c r="H15" s="153"/>
      <c r="I15" s="153"/>
      <c r="J15" s="153"/>
      <c r="K15" s="149">
        <f t="shared" si="1"/>
        <v>32.496024867800188</v>
      </c>
      <c r="L15" s="152">
        <f t="shared" si="0"/>
        <v>10</v>
      </c>
      <c r="M15" s="151">
        <f t="shared" si="2"/>
        <v>1211</v>
      </c>
      <c r="N15" s="151">
        <f t="shared" si="2"/>
        <v>438.66279069767438</v>
      </c>
      <c r="O15" s="151">
        <f t="shared" si="2"/>
        <v>661.98538838918057</v>
      </c>
      <c r="P15" s="151">
        <f t="shared" si="2"/>
        <v>937.95430769316397</v>
      </c>
      <c r="Q15" s="151">
        <f t="shared" si="3"/>
        <v>3249.6024867800188</v>
      </c>
      <c r="R15" s="151">
        <f t="shared" si="4"/>
        <v>37.266096543394802</v>
      </c>
      <c r="S15" s="151">
        <f t="shared" si="4"/>
        <v>13.498967719351379</v>
      </c>
      <c r="T15" s="151">
        <f t="shared" si="4"/>
        <v>20.371272827438403</v>
      </c>
      <c r="U15" s="151">
        <f t="shared" si="4"/>
        <v>28.863662909815424</v>
      </c>
      <c r="W15" s="60"/>
    </row>
    <row r="16" spans="1:23">
      <c r="A16" s="135">
        <v>14</v>
      </c>
      <c r="B16" s="136" t="s">
        <v>1</v>
      </c>
      <c r="C16" s="147">
        <f>'1. EMPLOYMENT'!K16</f>
        <v>38.6</v>
      </c>
      <c r="D16" s="147">
        <f>'2. PARTICIPATION'!K16</f>
        <v>13.331624374952808</v>
      </c>
      <c r="E16" s="147">
        <f>'3. INDEP_LIVING'!T16</f>
        <v>52.2572692100944</v>
      </c>
      <c r="F16" s="148">
        <f>'4. CAPACITY'!P16</f>
        <v>44.05833617098402</v>
      </c>
      <c r="G16" s="153"/>
      <c r="H16" s="153"/>
      <c r="I16" s="153"/>
      <c r="J16" s="153"/>
      <c r="K16" s="149">
        <f t="shared" si="1"/>
        <v>32.213462686439726</v>
      </c>
      <c r="L16" s="152">
        <f t="shared" si="0"/>
        <v>13</v>
      </c>
      <c r="M16" s="151">
        <f t="shared" si="2"/>
        <v>1351</v>
      </c>
      <c r="N16" s="151">
        <f t="shared" si="2"/>
        <v>466.60685312334829</v>
      </c>
      <c r="O16" s="151">
        <f t="shared" si="2"/>
        <v>522.57269210094398</v>
      </c>
      <c r="P16" s="151">
        <f t="shared" si="2"/>
        <v>881.16672341968047</v>
      </c>
      <c r="Q16" s="151">
        <f t="shared" si="3"/>
        <v>3221.3462686439725</v>
      </c>
      <c r="R16" s="151">
        <f t="shared" si="4"/>
        <v>41.938987222528681</v>
      </c>
      <c r="S16" s="151">
        <f t="shared" si="4"/>
        <v>14.484840008204603</v>
      </c>
      <c r="T16" s="151">
        <f t="shared" si="4"/>
        <v>16.222183165702369</v>
      </c>
      <c r="U16" s="151">
        <f t="shared" si="4"/>
        <v>27.353989603564354</v>
      </c>
      <c r="W16" s="60"/>
    </row>
    <row r="17" spans="1:23" ht="14.65" customHeight="1">
      <c r="A17" s="135">
        <v>15</v>
      </c>
      <c r="B17" s="136" t="s">
        <v>2</v>
      </c>
      <c r="C17" s="147">
        <f>'1. EMPLOYMENT'!K17</f>
        <v>30.2</v>
      </c>
      <c r="D17" s="147">
        <f>'2. PARTICIPATION'!K17</f>
        <v>12.572677605364525</v>
      </c>
      <c r="E17" s="147">
        <f>'3. INDEP_LIVING'!T17</f>
        <v>63.308673607789252</v>
      </c>
      <c r="F17" s="148">
        <f>'4. CAPACITY'!P17</f>
        <v>44.434809435897968</v>
      </c>
      <c r="G17" s="153"/>
      <c r="H17" s="153"/>
      <c r="I17" s="153"/>
      <c r="J17" s="153"/>
      <c r="K17" s="149">
        <f t="shared" si="1"/>
        <v>30.188266409836107</v>
      </c>
      <c r="L17" s="152">
        <f t="shared" si="0"/>
        <v>18</v>
      </c>
      <c r="M17" s="151">
        <f t="shared" si="2"/>
        <v>1057</v>
      </c>
      <c r="N17" s="151">
        <f t="shared" si="2"/>
        <v>440.04371618775838</v>
      </c>
      <c r="O17" s="151">
        <f t="shared" si="2"/>
        <v>633.08673607789251</v>
      </c>
      <c r="P17" s="151">
        <f t="shared" si="2"/>
        <v>888.69618871795933</v>
      </c>
      <c r="Q17" s="151">
        <f t="shared" si="3"/>
        <v>3018.8266409836106</v>
      </c>
      <c r="R17" s="151">
        <f t="shared" si="4"/>
        <v>35.013603817130836</v>
      </c>
      <c r="S17" s="151">
        <f t="shared" si="4"/>
        <v>14.576647436912141</v>
      </c>
      <c r="T17" s="151">
        <f t="shared" si="4"/>
        <v>20.971284918554208</v>
      </c>
      <c r="U17" s="151">
        <f t="shared" si="4"/>
        <v>29.438463827402806</v>
      </c>
      <c r="W17" s="60"/>
    </row>
    <row r="18" spans="1:23">
      <c r="A18" s="135">
        <v>16</v>
      </c>
      <c r="B18" s="136" t="s">
        <v>3</v>
      </c>
      <c r="C18" s="147">
        <f>'1. EMPLOYMENT'!K18</f>
        <v>18.25</v>
      </c>
      <c r="D18" s="147">
        <f>'2. PARTICIPATION'!K18</f>
        <v>16.790995295894874</v>
      </c>
      <c r="E18" s="147">
        <f>'3. INDEP_LIVING'!T18</f>
        <v>75.120084221324333</v>
      </c>
      <c r="F18" s="148">
        <f>'4. CAPACITY'!P18</f>
        <v>61.203576158009724</v>
      </c>
      <c r="G18" s="153"/>
      <c r="H18" s="153"/>
      <c r="I18" s="153"/>
      <c r="J18" s="153"/>
      <c r="K18" s="149">
        <f t="shared" si="1"/>
        <v>32.017072007297585</v>
      </c>
      <c r="L18" s="152">
        <f t="shared" si="0"/>
        <v>14</v>
      </c>
      <c r="M18" s="151">
        <f t="shared" si="2"/>
        <v>638.75</v>
      </c>
      <c r="N18" s="151">
        <f t="shared" si="2"/>
        <v>587.6848353563206</v>
      </c>
      <c r="O18" s="151">
        <f t="shared" si="2"/>
        <v>751.20084221324328</v>
      </c>
      <c r="P18" s="151">
        <f t="shared" si="2"/>
        <v>1224.0715231601944</v>
      </c>
      <c r="Q18" s="151">
        <f t="shared" si="3"/>
        <v>3201.7072007297584</v>
      </c>
      <c r="R18" s="151">
        <f t="shared" si="4"/>
        <v>19.950294013594096</v>
      </c>
      <c r="S18" s="151">
        <f t="shared" si="4"/>
        <v>18.355358516930306</v>
      </c>
      <c r="T18" s="151">
        <f t="shared" si="4"/>
        <v>23.462509065226943</v>
      </c>
      <c r="U18" s="151">
        <f t="shared" si="4"/>
        <v>38.231838404248656</v>
      </c>
      <c r="W18" s="60"/>
    </row>
    <row r="19" spans="1:23">
      <c r="A19" s="135">
        <v>17</v>
      </c>
      <c r="B19" s="136" t="s">
        <v>4</v>
      </c>
      <c r="C19" s="147">
        <f>'1. EMPLOYMENT'!K19</f>
        <v>16.25</v>
      </c>
      <c r="D19" s="147">
        <f>'2. PARTICIPATION'!K19</f>
        <v>13.128453434664154</v>
      </c>
      <c r="E19" s="147">
        <f>'3. INDEP_LIVING'!T19</f>
        <v>68.029126275436525</v>
      </c>
      <c r="F19" s="148">
        <f>'4. CAPACITY'!P19</f>
        <v>45.67143895837107</v>
      </c>
      <c r="G19" s="153"/>
      <c r="H19" s="153"/>
      <c r="I19" s="153"/>
      <c r="J19" s="153"/>
      <c r="K19" s="149">
        <f t="shared" si="1"/>
        <v>26.219659121350318</v>
      </c>
      <c r="L19" s="152">
        <f t="shared" si="0"/>
        <v>28</v>
      </c>
      <c r="M19" s="151">
        <f t="shared" si="2"/>
        <v>568.75</v>
      </c>
      <c r="N19" s="151">
        <f t="shared" si="2"/>
        <v>459.49587021324538</v>
      </c>
      <c r="O19" s="151">
        <f t="shared" si="2"/>
        <v>680.29126275436522</v>
      </c>
      <c r="P19" s="151">
        <f t="shared" si="2"/>
        <v>913.42877916742145</v>
      </c>
      <c r="Q19" s="151">
        <f t="shared" si="3"/>
        <v>2621.9659121350319</v>
      </c>
      <c r="R19" s="151">
        <f t="shared" si="4"/>
        <v>21.691738911162062</v>
      </c>
      <c r="S19" s="151">
        <f t="shared" si="4"/>
        <v>17.524860566897456</v>
      </c>
      <c r="T19" s="151">
        <f t="shared" si="4"/>
        <v>25.945846954219672</v>
      </c>
      <c r="U19" s="151">
        <f t="shared" si="4"/>
        <v>34.837553567720818</v>
      </c>
      <c r="W19" s="60"/>
    </row>
    <row r="20" spans="1:23">
      <c r="A20" s="135">
        <v>18</v>
      </c>
      <c r="B20" s="136" t="s">
        <v>5</v>
      </c>
      <c r="C20" s="147">
        <f>'1. EMPLOYMENT'!K20</f>
        <v>16.5</v>
      </c>
      <c r="D20" s="147">
        <f>'2. PARTICIPATION'!K20</f>
        <v>14.285816426847795</v>
      </c>
      <c r="E20" s="147">
        <f>'3. INDEP_LIVING'!T20</f>
        <v>71.136544848108969</v>
      </c>
      <c r="F20" s="148">
        <f>'4. CAPACITY'!P20</f>
        <v>51.853874849402644</v>
      </c>
      <c r="G20" s="153"/>
      <c r="H20" s="153"/>
      <c r="I20" s="153"/>
      <c r="J20" s="153"/>
      <c r="K20" s="149">
        <f t="shared" si="1"/>
        <v>28.259465204088155</v>
      </c>
      <c r="L20" s="152">
        <f t="shared" si="0"/>
        <v>23</v>
      </c>
      <c r="M20" s="151">
        <f t="shared" si="2"/>
        <v>577.5</v>
      </c>
      <c r="N20" s="151">
        <f t="shared" si="2"/>
        <v>500.00357493967283</v>
      </c>
      <c r="O20" s="151">
        <f t="shared" si="2"/>
        <v>711.36544848108974</v>
      </c>
      <c r="P20" s="151">
        <f t="shared" si="2"/>
        <v>1037.0774969880529</v>
      </c>
      <c r="Q20" s="151">
        <f t="shared" si="3"/>
        <v>2825.9465204088156</v>
      </c>
      <c r="R20" s="151">
        <f t="shared" si="4"/>
        <v>20.435630887892952</v>
      </c>
      <c r="S20" s="151">
        <f t="shared" si="4"/>
        <v>17.693313420076322</v>
      </c>
      <c r="T20" s="151">
        <f t="shared" si="4"/>
        <v>25.172643691012951</v>
      </c>
      <c r="U20" s="151">
        <f t="shared" si="4"/>
        <v>36.698412001017772</v>
      </c>
      <c r="W20" s="60"/>
    </row>
    <row r="21" spans="1:23">
      <c r="A21" s="135">
        <v>19</v>
      </c>
      <c r="B21" s="136" t="s">
        <v>6</v>
      </c>
      <c r="C21" s="147">
        <f>'1. EMPLOYMENT'!K21</f>
        <v>30.3</v>
      </c>
      <c r="D21" s="147">
        <f>'2. PARTICIPATION'!K21</f>
        <v>21.648436646889671</v>
      </c>
      <c r="E21" s="147">
        <f>'3. INDEP_LIVING'!T21</f>
        <v>77.893753225225538</v>
      </c>
      <c r="F21" s="148">
        <f>'4. CAPACITY'!P21</f>
        <v>62.829327874782159</v>
      </c>
      <c r="G21" s="153"/>
      <c r="H21" s="153"/>
      <c r="I21" s="153"/>
      <c r="J21" s="153"/>
      <c r="K21" s="149">
        <f t="shared" si="1"/>
        <v>38.537193723890368</v>
      </c>
      <c r="L21" s="152">
        <f t="shared" si="0"/>
        <v>3</v>
      </c>
      <c r="M21" s="151">
        <f t="shared" si="2"/>
        <v>1060.5</v>
      </c>
      <c r="N21" s="151">
        <f t="shared" si="2"/>
        <v>757.69528264113853</v>
      </c>
      <c r="O21" s="151">
        <f t="shared" si="2"/>
        <v>778.93753225225532</v>
      </c>
      <c r="P21" s="151">
        <f t="shared" si="2"/>
        <v>1256.5865574956431</v>
      </c>
      <c r="Q21" s="151">
        <f t="shared" si="3"/>
        <v>3853.7193723890368</v>
      </c>
      <c r="R21" s="151">
        <f t="shared" si="4"/>
        <v>27.518869370671485</v>
      </c>
      <c r="S21" s="151">
        <f t="shared" si="4"/>
        <v>19.661402645710044</v>
      </c>
      <c r="T21" s="151">
        <f t="shared" si="4"/>
        <v>20.212616876909966</v>
      </c>
      <c r="U21" s="151">
        <f t="shared" si="4"/>
        <v>32.607111106708508</v>
      </c>
      <c r="W21" s="60"/>
    </row>
    <row r="22" spans="1:23">
      <c r="A22" s="135">
        <v>20</v>
      </c>
      <c r="B22" s="136" t="s">
        <v>7</v>
      </c>
      <c r="C22" s="147">
        <f>'1. EMPLOYMENT'!K22</f>
        <v>22.175000000000001</v>
      </c>
      <c r="D22" s="147">
        <f>'2. PARTICIPATION'!K22</f>
        <v>15.279442752496642</v>
      </c>
      <c r="E22" s="147">
        <f>'3. INDEP_LIVING'!T22</f>
        <v>71.186854707059567</v>
      </c>
      <c r="F22" s="148">
        <f>'4. CAPACITY'!P22</f>
        <v>52.84696706275561</v>
      </c>
      <c r="G22" s="153"/>
      <c r="H22" s="153"/>
      <c r="I22" s="153"/>
      <c r="J22" s="153"/>
      <c r="K22" s="149">
        <f t="shared" si="1"/>
        <v>30.797133846630903</v>
      </c>
      <c r="L22" s="152">
        <f t="shared" si="0"/>
        <v>16</v>
      </c>
      <c r="M22" s="151">
        <f t="shared" si="2"/>
        <v>776.125</v>
      </c>
      <c r="N22" s="151">
        <f t="shared" si="2"/>
        <v>534.78049633738249</v>
      </c>
      <c r="O22" s="151">
        <f t="shared" si="2"/>
        <v>711.8685470705957</v>
      </c>
      <c r="P22" s="151">
        <f t="shared" si="2"/>
        <v>1056.9393412551121</v>
      </c>
      <c r="Q22" s="151">
        <f t="shared" si="3"/>
        <v>3079.7133846630904</v>
      </c>
      <c r="R22" s="151">
        <f t="shared" si="4"/>
        <v>25.201208783424022</v>
      </c>
      <c r="S22" s="151">
        <f t="shared" si="4"/>
        <v>17.364619025932036</v>
      </c>
      <c r="T22" s="151">
        <f t="shared" si="4"/>
        <v>23.114766153749454</v>
      </c>
      <c r="U22" s="151">
        <f t="shared" si="4"/>
        <v>34.319406036894485</v>
      </c>
      <c r="W22" s="60"/>
    </row>
    <row r="23" spans="1:23">
      <c r="A23" s="135">
        <v>21</v>
      </c>
      <c r="B23" s="136" t="s">
        <v>8</v>
      </c>
      <c r="C23" s="147">
        <f>'1. EMPLOYMENT'!K23</f>
        <v>18.274999999999999</v>
      </c>
      <c r="D23" s="147">
        <f>'2. PARTICIPATION'!K23</f>
        <v>12.99266904427393</v>
      </c>
      <c r="E23" s="147">
        <f>'3. INDEP_LIVING'!T23</f>
        <v>65.991997923842717</v>
      </c>
      <c r="F23" s="148">
        <f>'4. CAPACITY'!P23</f>
        <v>47.471394042984336</v>
      </c>
      <c r="G23" s="153"/>
      <c r="H23" s="153"/>
      <c r="I23" s="153"/>
      <c r="J23" s="153"/>
      <c r="K23" s="149">
        <f t="shared" si="1"/>
        <v>27.037162766477014</v>
      </c>
      <c r="L23" s="152">
        <f t="shared" si="0"/>
        <v>26</v>
      </c>
      <c r="M23" s="151">
        <f t="shared" si="2"/>
        <v>639.625</v>
      </c>
      <c r="N23" s="151">
        <f t="shared" si="2"/>
        <v>454.74341654958755</v>
      </c>
      <c r="O23" s="151">
        <f t="shared" si="2"/>
        <v>659.91997923842723</v>
      </c>
      <c r="P23" s="151">
        <f t="shared" si="2"/>
        <v>949.42788085968675</v>
      </c>
      <c r="Q23" s="151">
        <f t="shared" si="3"/>
        <v>2703.7162766477013</v>
      </c>
      <c r="R23" s="151">
        <f t="shared" si="4"/>
        <v>23.657253001156679</v>
      </c>
      <c r="S23" s="151">
        <f t="shared" si="4"/>
        <v>16.819198836699588</v>
      </c>
      <c r="T23" s="151">
        <f t="shared" si="4"/>
        <v>24.407885728921691</v>
      </c>
      <c r="U23" s="151">
        <f t="shared" si="4"/>
        <v>35.115662433222049</v>
      </c>
      <c r="W23" s="60"/>
    </row>
    <row r="24" spans="1:23">
      <c r="A24" s="135">
        <v>22</v>
      </c>
      <c r="B24" s="136" t="s">
        <v>9</v>
      </c>
      <c r="C24" s="147">
        <f>'1. EMPLOYMENT'!K24</f>
        <v>36.575000000000003</v>
      </c>
      <c r="D24" s="147">
        <f>'2. PARTICIPATION'!K24</f>
        <v>10.093997906416318</v>
      </c>
      <c r="E24" s="147">
        <f>'3. INDEP_LIVING'!T24</f>
        <v>67.133977362925307</v>
      </c>
      <c r="F24" s="148">
        <f>'4. CAPACITY'!P24</f>
        <v>47.167629021208121</v>
      </c>
      <c r="G24" s="68"/>
      <c r="H24" s="68"/>
      <c r="I24" s="68"/>
      <c r="J24" s="68"/>
      <c r="K24" s="149">
        <f t="shared" si="1"/>
        <v>32.481072807779867</v>
      </c>
      <c r="L24" s="152">
        <f t="shared" si="0"/>
        <v>11</v>
      </c>
      <c r="M24" s="151">
        <f t="shared" si="2"/>
        <v>1280.125</v>
      </c>
      <c r="N24" s="151">
        <f t="shared" si="2"/>
        <v>353.2899267245711</v>
      </c>
      <c r="O24" s="151">
        <f t="shared" si="2"/>
        <v>671.33977362925305</v>
      </c>
      <c r="P24" s="151">
        <f t="shared" si="2"/>
        <v>943.3525804241624</v>
      </c>
      <c r="Q24" s="151">
        <f t="shared" si="3"/>
        <v>3248.1072807779865</v>
      </c>
      <c r="R24" s="151">
        <f t="shared" si="4"/>
        <v>39.411413766277583</v>
      </c>
      <c r="S24" s="151">
        <f t="shared" si="4"/>
        <v>10.876793658119295</v>
      </c>
      <c r="T24" s="151">
        <f t="shared" si="4"/>
        <v>20.668645324684405</v>
      </c>
      <c r="U24" s="151">
        <f t="shared" si="4"/>
        <v>29.043147250918715</v>
      </c>
      <c r="W24" s="60"/>
    </row>
    <row r="25" spans="1:23">
      <c r="A25" s="135">
        <v>23</v>
      </c>
      <c r="B25" s="136" t="s">
        <v>10</v>
      </c>
      <c r="C25" s="147">
        <f>'1. EMPLOYMENT'!K25</f>
        <v>33.625</v>
      </c>
      <c r="D25" s="147">
        <f>'2. PARTICIPATION'!K25</f>
        <v>9.8671689178558228</v>
      </c>
      <c r="E25" s="147">
        <f>'3. INDEP_LIVING'!T25</f>
        <v>57.806364897870132</v>
      </c>
      <c r="F25" s="148">
        <f>'4. CAPACITY'!P25</f>
        <v>42.552523075341945</v>
      </c>
      <c r="G25" s="68"/>
      <c r="H25" s="68"/>
      <c r="I25" s="68"/>
      <c r="J25" s="68"/>
      <c r="K25" s="149">
        <f t="shared" si="1"/>
        <v>29.513400226104942</v>
      </c>
      <c r="L25" s="152">
        <f t="shared" si="0"/>
        <v>21</v>
      </c>
      <c r="M25" s="151">
        <f t="shared" si="2"/>
        <v>1176.875</v>
      </c>
      <c r="N25" s="151">
        <f t="shared" si="2"/>
        <v>345.35091212495382</v>
      </c>
      <c r="O25" s="151">
        <f t="shared" si="2"/>
        <v>578.06364897870128</v>
      </c>
      <c r="P25" s="151">
        <f t="shared" si="2"/>
        <v>851.05046150683893</v>
      </c>
      <c r="Q25" s="151">
        <f t="shared" si="3"/>
        <v>2951.3400226104941</v>
      </c>
      <c r="R25" s="151">
        <f t="shared" si="4"/>
        <v>39.875954345614183</v>
      </c>
      <c r="S25" s="151">
        <f t="shared" si="4"/>
        <v>11.70149523535709</v>
      </c>
      <c r="T25" s="151">
        <f t="shared" si="4"/>
        <v>19.586480871404216</v>
      </c>
      <c r="U25" s="151">
        <f t="shared" si="4"/>
        <v>28.836069547624504</v>
      </c>
      <c r="W25" s="60"/>
    </row>
    <row r="26" spans="1:23">
      <c r="A26" s="135">
        <v>24</v>
      </c>
      <c r="B26" s="136" t="s">
        <v>11</v>
      </c>
      <c r="C26" s="147">
        <f>'1. EMPLOYMENT'!K26</f>
        <v>19.324999999999999</v>
      </c>
      <c r="D26" s="147">
        <f>'2. PARTICIPATION'!K26</f>
        <v>16.440003790814171</v>
      </c>
      <c r="E26" s="147">
        <f>'3. INDEP_LIVING'!T26</f>
        <v>70.936753925475202</v>
      </c>
      <c r="F26" s="148">
        <f>'4. CAPACITY'!P26</f>
        <v>52.680929119392729</v>
      </c>
      <c r="G26" s="68"/>
      <c r="H26" s="68"/>
      <c r="I26" s="68"/>
      <c r="J26" s="68"/>
      <c r="K26" s="149">
        <f t="shared" si="1"/>
        <v>30.147612543211025</v>
      </c>
      <c r="L26" s="152">
        <f t="shared" si="0"/>
        <v>19</v>
      </c>
      <c r="M26" s="151">
        <f t="shared" si="2"/>
        <v>676.375</v>
      </c>
      <c r="N26" s="151">
        <f t="shared" si="2"/>
        <v>575.40013267849599</v>
      </c>
      <c r="O26" s="151">
        <f t="shared" si="2"/>
        <v>709.36753925475205</v>
      </c>
      <c r="P26" s="151">
        <f t="shared" si="2"/>
        <v>1053.6185823878545</v>
      </c>
      <c r="Q26" s="151">
        <f t="shared" si="3"/>
        <v>3014.7612543211026</v>
      </c>
      <c r="R26" s="151">
        <f t="shared" si="4"/>
        <v>22.435441580342111</v>
      </c>
      <c r="S26" s="151">
        <f t="shared" si="4"/>
        <v>19.086092865687668</v>
      </c>
      <c r="T26" s="151">
        <f t="shared" si="4"/>
        <v>23.529808147759791</v>
      </c>
      <c r="U26" s="151">
        <f t="shared" si="4"/>
        <v>34.94865740621043</v>
      </c>
      <c r="W26" s="60"/>
    </row>
    <row r="27" spans="1:23">
      <c r="A27" s="135">
        <v>25</v>
      </c>
      <c r="B27" s="136" t="s">
        <v>12</v>
      </c>
      <c r="C27" s="147">
        <f>'1. EMPLOYMENT'!K27</f>
        <v>19.25</v>
      </c>
      <c r="D27" s="147">
        <f>'2. PARTICIPATION'!K27</f>
        <v>13.244861051216603</v>
      </c>
      <c r="E27" s="147">
        <f>'3. INDEP_LIVING'!T27</f>
        <v>67.001091683470761</v>
      </c>
      <c r="F27" s="148">
        <f>'4. CAPACITY'!P27</f>
        <v>43.957180132020071</v>
      </c>
      <c r="G27" s="68"/>
      <c r="H27" s="68"/>
      <c r="I27" s="68"/>
      <c r="J27" s="68"/>
      <c r="K27" s="149">
        <f t="shared" si="1"/>
        <v>26.864746562676899</v>
      </c>
      <c r="L27" s="152">
        <f t="shared" si="0"/>
        <v>27</v>
      </c>
      <c r="M27" s="151">
        <f t="shared" si="2"/>
        <v>673.75</v>
      </c>
      <c r="N27" s="151">
        <f t="shared" si="2"/>
        <v>463.57013679258108</v>
      </c>
      <c r="O27" s="151">
        <f t="shared" si="2"/>
        <v>670.01091683470759</v>
      </c>
      <c r="P27" s="151">
        <f t="shared" si="2"/>
        <v>879.14360264040147</v>
      </c>
      <c r="Q27" s="151">
        <f t="shared" si="3"/>
        <v>2686.4746562676901</v>
      </c>
      <c r="R27" s="151">
        <f t="shared" si="4"/>
        <v>25.079335791540224</v>
      </c>
      <c r="S27" s="151">
        <f t="shared" si="4"/>
        <v>17.25570482159759</v>
      </c>
      <c r="T27" s="151">
        <f t="shared" si="4"/>
        <v>24.940154014538571</v>
      </c>
      <c r="U27" s="151">
        <f t="shared" si="4"/>
        <v>32.724805372323615</v>
      </c>
      <c r="W27" s="60"/>
    </row>
    <row r="28" spans="1:23">
      <c r="A28" s="135">
        <v>26</v>
      </c>
      <c r="B28" s="136" t="s">
        <v>13</v>
      </c>
      <c r="C28" s="147">
        <f>'1. EMPLOYMENT'!K28</f>
        <v>31.375</v>
      </c>
      <c r="D28" s="147">
        <f>'2. PARTICIPATION'!K28</f>
        <v>17.934387749935958</v>
      </c>
      <c r="E28" s="147">
        <f>'3. INDEP_LIVING'!T28</f>
        <v>78.438570219447911</v>
      </c>
      <c r="F28" s="148">
        <f>'4. CAPACITY'!P28</f>
        <v>59.035020190218631</v>
      </c>
      <c r="G28" s="68"/>
      <c r="H28" s="68"/>
      <c r="I28" s="68"/>
      <c r="J28" s="68"/>
      <c r="K28" s="149">
        <f t="shared" si="1"/>
        <v>36.909146772466102</v>
      </c>
      <c r="L28" s="152">
        <f t="shared" si="0"/>
        <v>5</v>
      </c>
      <c r="M28" s="151">
        <f t="shared" si="2"/>
        <v>1098.125</v>
      </c>
      <c r="N28" s="151">
        <f t="shared" si="2"/>
        <v>627.70357124775853</v>
      </c>
      <c r="O28" s="151">
        <f t="shared" si="2"/>
        <v>784.38570219447911</v>
      </c>
      <c r="P28" s="151">
        <f t="shared" si="2"/>
        <v>1180.7004038043726</v>
      </c>
      <c r="Q28" s="151">
        <f t="shared" si="3"/>
        <v>3690.9146772466102</v>
      </c>
      <c r="R28" s="151">
        <f t="shared" si="4"/>
        <v>29.752110141413279</v>
      </c>
      <c r="S28" s="151">
        <f t="shared" si="4"/>
        <v>17.006721263901444</v>
      </c>
      <c r="T28" s="151">
        <f t="shared" si="4"/>
        <v>21.251797204361928</v>
      </c>
      <c r="U28" s="151">
        <f t="shared" si="4"/>
        <v>31.989371390323353</v>
      </c>
      <c r="W28" s="60"/>
    </row>
    <row r="29" spans="1:23">
      <c r="A29" s="135">
        <v>27</v>
      </c>
      <c r="B29" s="136" t="s">
        <v>14</v>
      </c>
      <c r="C29" s="147">
        <f>'1. EMPLOYMENT'!K29</f>
        <v>40.799999999999997</v>
      </c>
      <c r="D29" s="147">
        <f>'2. PARTICIPATION'!K29</f>
        <v>21.036625765245276</v>
      </c>
      <c r="E29" s="147">
        <f>'3. INDEP_LIVING'!T29</f>
        <v>77.359155812472878</v>
      </c>
      <c r="F29" s="148">
        <f>'4. CAPACITY'!P29</f>
        <v>64.592281734279894</v>
      </c>
      <c r="G29" s="68"/>
      <c r="H29" s="68"/>
      <c r="I29" s="68"/>
      <c r="J29" s="68"/>
      <c r="K29" s="149">
        <f t="shared" si="1"/>
        <v>42.297190945939107</v>
      </c>
      <c r="L29" s="152">
        <f t="shared" si="0"/>
        <v>1</v>
      </c>
      <c r="M29" s="151">
        <f t="shared" si="2"/>
        <v>1428</v>
      </c>
      <c r="N29" s="151">
        <f t="shared" si="2"/>
        <v>736.28190178358466</v>
      </c>
      <c r="O29" s="151">
        <f t="shared" si="2"/>
        <v>773.59155812472875</v>
      </c>
      <c r="P29" s="151">
        <f t="shared" si="2"/>
        <v>1291.8456346855978</v>
      </c>
      <c r="Q29" s="151">
        <f t="shared" si="3"/>
        <v>4229.719094593911</v>
      </c>
      <c r="R29" s="151">
        <f t="shared" si="4"/>
        <v>33.761107252374174</v>
      </c>
      <c r="S29" s="151">
        <f t="shared" si="4"/>
        <v>17.407347516875088</v>
      </c>
      <c r="T29" s="151">
        <f t="shared" si="4"/>
        <v>18.289431066792865</v>
      </c>
      <c r="U29" s="151">
        <f t="shared" si="4"/>
        <v>30.54211416395788</v>
      </c>
      <c r="W29" s="60"/>
    </row>
    <row r="30" spans="1:23" ht="15.75" thickBot="1">
      <c r="A30" s="154">
        <v>28</v>
      </c>
      <c r="B30" s="155" t="s">
        <v>15</v>
      </c>
      <c r="C30" s="182">
        <f>'1. EMPLOYMENT'!K30</f>
        <v>34.9</v>
      </c>
      <c r="D30" s="182">
        <f>'2. PARTICIPATION'!K30</f>
        <v>17.998907195639671</v>
      </c>
      <c r="E30" s="182">
        <f>'3. INDEP_LIVING'!T30</f>
        <v>72.226248836940343</v>
      </c>
      <c r="F30" s="183">
        <f>'4. CAPACITY'!P30</f>
        <v>61.956835628290953</v>
      </c>
      <c r="G30" s="68"/>
      <c r="H30" s="68"/>
      <c r="I30" s="68"/>
      <c r="J30" s="68"/>
      <c r="K30" s="181">
        <f t="shared" si="1"/>
        <v>38.128609527826114</v>
      </c>
      <c r="L30" s="156">
        <f t="shared" si="0"/>
        <v>4</v>
      </c>
      <c r="M30" s="151">
        <f t="shared" si="2"/>
        <v>1221.5</v>
      </c>
      <c r="N30" s="151">
        <f t="shared" si="2"/>
        <v>629.96175184738843</v>
      </c>
      <c r="O30" s="151">
        <f t="shared" si="2"/>
        <v>722.2624883694034</v>
      </c>
      <c r="P30" s="151">
        <f t="shared" si="2"/>
        <v>1239.1367125658192</v>
      </c>
      <c r="Q30" s="151">
        <f t="shared" si="3"/>
        <v>3812.8609527826111</v>
      </c>
      <c r="R30" s="151">
        <f t="shared" si="4"/>
        <v>32.036311188021536</v>
      </c>
      <c r="S30" s="151">
        <f t="shared" si="4"/>
        <v>16.522022692373419</v>
      </c>
      <c r="T30" s="151">
        <f t="shared" si="4"/>
        <v>18.942796428028643</v>
      </c>
      <c r="U30" s="151">
        <f t="shared" si="4"/>
        <v>32.498869691576395</v>
      </c>
      <c r="W30" s="60"/>
    </row>
    <row r="31" spans="1:23">
      <c r="W31" s="60"/>
    </row>
    <row r="32" spans="1:23">
      <c r="B32" s="136" t="s">
        <v>67</v>
      </c>
      <c r="C32" s="157">
        <f>AVERAGE(C3:C30)</f>
        <v>27.030357142857145</v>
      </c>
      <c r="D32" s="157">
        <f>AVERAGE(D3:D30)</f>
        <v>14.761079770011779</v>
      </c>
      <c r="E32" s="157">
        <f>AVERAGE(E3:E30)</f>
        <v>68.777801230072001</v>
      </c>
      <c r="F32" s="157">
        <f>AVERAGE(F3:F30)</f>
        <v>52.780121111400277</v>
      </c>
      <c r="K32" s="157">
        <f>AVERAGE(K3:K30)</f>
        <v>32.060807264791393</v>
      </c>
      <c r="W32" s="60"/>
    </row>
    <row r="33" spans="1:23">
      <c r="B33" s="132"/>
      <c r="C33" s="158"/>
      <c r="D33" s="158"/>
      <c r="E33" s="158"/>
      <c r="F33" s="158"/>
      <c r="W33" s="60"/>
    </row>
    <row r="34" spans="1:23">
      <c r="B34" s="132"/>
      <c r="C34" s="158"/>
      <c r="D34" s="158"/>
      <c r="E34" s="158"/>
      <c r="F34" s="158"/>
      <c r="W34" s="60"/>
    </row>
    <row r="35" spans="1:23">
      <c r="B35" s="132"/>
      <c r="C35" s="158"/>
      <c r="D35" s="158"/>
      <c r="E35" s="158"/>
      <c r="F35" s="158"/>
      <c r="W35" s="60"/>
    </row>
    <row r="36" spans="1:23">
      <c r="B36" s="132"/>
      <c r="C36" s="158"/>
      <c r="D36" s="158"/>
      <c r="E36" s="158"/>
      <c r="F36" s="158"/>
      <c r="W36" s="60"/>
    </row>
    <row r="37" spans="1:23">
      <c r="B37" s="132"/>
      <c r="C37" s="158"/>
      <c r="D37" s="158"/>
      <c r="E37" s="158"/>
      <c r="F37" s="158"/>
      <c r="W37" s="60"/>
    </row>
    <row r="38" spans="1:23">
      <c r="B38" s="132"/>
      <c r="C38" s="158"/>
      <c r="D38" s="158"/>
      <c r="E38" s="158"/>
      <c r="F38" s="158"/>
      <c r="W38" s="60"/>
    </row>
    <row r="39" spans="1:23">
      <c r="B39" s="132"/>
      <c r="C39" s="158"/>
      <c r="D39" s="158"/>
      <c r="E39" s="158"/>
      <c r="F39" s="158"/>
      <c r="W39" s="60"/>
    </row>
    <row r="40" spans="1:23" ht="15.75" thickBot="1">
      <c r="B40" s="132"/>
      <c r="C40" s="158"/>
      <c r="D40" s="158"/>
      <c r="E40" s="158"/>
      <c r="F40" s="158"/>
      <c r="W40" s="60"/>
    </row>
    <row r="41" spans="1:23" ht="49.9" customHeight="1" thickBot="1">
      <c r="A41" s="195" t="s">
        <v>124</v>
      </c>
      <c r="B41" s="201"/>
      <c r="C41" s="202" t="s">
        <v>114</v>
      </c>
      <c r="D41" s="202"/>
      <c r="E41" s="202"/>
      <c r="F41" s="203"/>
      <c r="G41" s="204" t="s">
        <v>56</v>
      </c>
      <c r="H41" s="204"/>
      <c r="I41" s="204"/>
      <c r="J41" s="204"/>
      <c r="K41" s="195" t="s">
        <v>94</v>
      </c>
      <c r="L41" s="196"/>
      <c r="M41" s="199"/>
      <c r="N41" s="199"/>
      <c r="O41" s="199"/>
      <c r="P41" s="200"/>
      <c r="R41" s="198"/>
      <c r="S41" s="199"/>
      <c r="T41" s="199"/>
      <c r="U41" s="200"/>
      <c r="W41" s="159" t="s">
        <v>125</v>
      </c>
    </row>
    <row r="42" spans="1:23" ht="15.75" thickBot="1">
      <c r="A42" s="142" t="s">
        <v>47</v>
      </c>
      <c r="B42" s="171" t="s">
        <v>26</v>
      </c>
      <c r="C42" s="171" t="s">
        <v>118</v>
      </c>
      <c r="D42" s="171" t="s">
        <v>119</v>
      </c>
      <c r="E42" s="171" t="s">
        <v>120</v>
      </c>
      <c r="F42" s="172" t="s">
        <v>121</v>
      </c>
      <c r="G42" s="114" t="s">
        <v>118</v>
      </c>
      <c r="H42" s="114" t="s">
        <v>119</v>
      </c>
      <c r="I42" s="114" t="s">
        <v>120</v>
      </c>
      <c r="J42" s="114" t="s">
        <v>121</v>
      </c>
      <c r="K42" s="143" t="s">
        <v>62</v>
      </c>
      <c r="L42" s="144" t="s">
        <v>57</v>
      </c>
      <c r="M42" s="145"/>
      <c r="N42" s="145"/>
      <c r="O42" s="145"/>
      <c r="P42" s="145"/>
      <c r="Q42" s="146"/>
      <c r="R42" s="145"/>
      <c r="S42" s="145"/>
      <c r="T42" s="145"/>
      <c r="U42" s="145"/>
      <c r="W42" s="160" t="s">
        <v>74</v>
      </c>
    </row>
    <row r="43" spans="1:23">
      <c r="A43" s="130">
        <v>1</v>
      </c>
      <c r="B43" s="131" t="s">
        <v>27</v>
      </c>
      <c r="C43" s="147">
        <f>'1. EMPLOYMENT'!K43</f>
        <v>22.8</v>
      </c>
      <c r="D43" s="147">
        <f>'2. PARTICIPATION'!K43</f>
        <v>19.448906738063364</v>
      </c>
      <c r="E43" s="147">
        <f>'3. INDEP_LIVING'!T43</f>
        <v>75.10010598454582</v>
      </c>
      <c r="F43" s="148">
        <f>'4. CAPACITY'!P43</f>
        <v>61.268343284080878</v>
      </c>
      <c r="G43" s="57">
        <v>35</v>
      </c>
      <c r="H43" s="57">
        <v>35</v>
      </c>
      <c r="I43" s="57">
        <v>10</v>
      </c>
      <c r="J43" s="57">
        <v>20</v>
      </c>
      <c r="K43" s="149">
        <f t="shared" ref="K43:K70" si="5">((C43*G$43)+(D43*H$43)+(E43*I$43)+(F43*J$43))/100</f>
        <v>34.550796613592937</v>
      </c>
      <c r="L43" s="150">
        <f t="shared" ref="L43:L70" si="6">RANK(K43,K$43:K$70)</f>
        <v>11</v>
      </c>
      <c r="M43" s="151"/>
      <c r="N43" s="151"/>
      <c r="O43" s="151"/>
      <c r="P43" s="151"/>
      <c r="Q43" s="151"/>
      <c r="R43" s="151"/>
      <c r="S43" s="151"/>
      <c r="T43" s="151"/>
      <c r="U43" s="151"/>
      <c r="W43" s="161">
        <f t="shared" ref="W43:W70" si="7">K83-K43</f>
        <v>-4.2249365865060255</v>
      </c>
    </row>
    <row r="44" spans="1:23">
      <c r="A44" s="135">
        <v>2</v>
      </c>
      <c r="B44" s="136" t="s">
        <v>17</v>
      </c>
      <c r="C44" s="147">
        <f>'1. EMPLOYMENT'!K44</f>
        <v>32.200000000000003</v>
      </c>
      <c r="D44" s="147">
        <f>'2. PARTICIPATION'!K44</f>
        <v>7.2279193457314079</v>
      </c>
      <c r="E44" s="147">
        <f>'3. INDEP_LIVING'!T44</f>
        <v>60.493017343816852</v>
      </c>
      <c r="F44" s="148">
        <f>'4. CAPACITY'!P44</f>
        <v>49.905669249955146</v>
      </c>
      <c r="G44" s="57"/>
      <c r="H44" s="57"/>
      <c r="I44" s="57" t="s">
        <v>63</v>
      </c>
      <c r="J44" s="57">
        <v>100</v>
      </c>
      <c r="K44" s="149">
        <f t="shared" si="5"/>
        <v>29.830207355378707</v>
      </c>
      <c r="L44" s="152">
        <f t="shared" si="6"/>
        <v>27</v>
      </c>
      <c r="M44" s="151"/>
      <c r="N44" s="151"/>
      <c r="O44" s="151"/>
      <c r="P44" s="151"/>
      <c r="Q44" s="151"/>
      <c r="R44" s="151"/>
      <c r="S44" s="151"/>
      <c r="T44" s="151"/>
      <c r="U44" s="151"/>
      <c r="W44" s="162">
        <f t="shared" si="7"/>
        <v>-3.9953484087830589</v>
      </c>
    </row>
    <row r="45" spans="1:23">
      <c r="A45" s="135">
        <v>3</v>
      </c>
      <c r="B45" s="136" t="s">
        <v>18</v>
      </c>
      <c r="C45" s="147">
        <f>'1. EMPLOYMENT'!K45</f>
        <v>35.049999999999997</v>
      </c>
      <c r="D45" s="147">
        <f>'2. PARTICIPATION'!K45</f>
        <v>11.864812180957625</v>
      </c>
      <c r="E45" s="147">
        <f>'3. INDEP_LIVING'!T45</f>
        <v>71.515715119015141</v>
      </c>
      <c r="F45" s="148">
        <f>'4. CAPACITY'!P45</f>
        <v>53.716671091682116</v>
      </c>
      <c r="G45" s="68"/>
      <c r="H45" s="68"/>
      <c r="I45" s="68"/>
      <c r="J45" s="68"/>
      <c r="K45" s="149">
        <f t="shared" si="5"/>
        <v>34.315089993573103</v>
      </c>
      <c r="L45" s="152">
        <f t="shared" si="6"/>
        <v>13</v>
      </c>
      <c r="M45" s="151"/>
      <c r="N45" s="151"/>
      <c r="O45" s="151"/>
      <c r="P45" s="151"/>
      <c r="Q45" s="151"/>
      <c r="R45" s="151"/>
      <c r="S45" s="151"/>
      <c r="T45" s="151"/>
      <c r="U45" s="151"/>
      <c r="W45" s="162">
        <f t="shared" si="7"/>
        <v>-5.8730942509193689</v>
      </c>
    </row>
    <row r="46" spans="1:23">
      <c r="A46" s="135">
        <v>4</v>
      </c>
      <c r="B46" s="136" t="s">
        <v>19</v>
      </c>
      <c r="C46" s="147">
        <f>'1. EMPLOYMENT'!K46</f>
        <v>39.725000000000001</v>
      </c>
      <c r="D46" s="147">
        <f>'2. PARTICIPATION'!K46</f>
        <v>17.082421340629274</v>
      </c>
      <c r="E46" s="147">
        <f>'3. INDEP_LIVING'!T46</f>
        <v>78.989928339309699</v>
      </c>
      <c r="F46" s="148">
        <f>'4. CAPACITY'!P46</f>
        <v>65.477453604895516</v>
      </c>
      <c r="G46" s="68"/>
      <c r="H46" s="68"/>
      <c r="I46" s="68"/>
      <c r="J46" s="68"/>
      <c r="K46" s="149">
        <f t="shared" si="5"/>
        <v>40.87708102413032</v>
      </c>
      <c r="L46" s="152">
        <f t="shared" si="6"/>
        <v>3</v>
      </c>
      <c r="M46" s="151"/>
      <c r="N46" s="151"/>
      <c r="O46" s="151"/>
      <c r="P46" s="151"/>
      <c r="Q46" s="151"/>
      <c r="R46" s="151"/>
      <c r="S46" s="151"/>
      <c r="T46" s="151"/>
      <c r="U46" s="151"/>
      <c r="W46" s="162">
        <f t="shared" si="7"/>
        <v>-4.2405213951276721</v>
      </c>
    </row>
    <row r="47" spans="1:23">
      <c r="A47" s="135">
        <v>5</v>
      </c>
      <c r="B47" s="136" t="s">
        <v>16</v>
      </c>
      <c r="C47" s="147">
        <f>'1. EMPLOYMENT'!K47</f>
        <v>33.700000000000003</v>
      </c>
      <c r="D47" s="147">
        <f>'2. PARTICIPATION'!K47</f>
        <v>19.213495574297784</v>
      </c>
      <c r="E47" s="147">
        <f>'3. INDEP_LIVING'!T47</f>
        <v>75.657021449056245</v>
      </c>
      <c r="F47" s="148">
        <f>'4. CAPACITY'!P47</f>
        <v>56.329333417519038</v>
      </c>
      <c r="G47" s="68"/>
      <c r="H47" s="68"/>
      <c r="I47" s="68"/>
      <c r="J47" s="68"/>
      <c r="K47" s="149">
        <f t="shared" si="5"/>
        <v>37.351292279413656</v>
      </c>
      <c r="L47" s="152">
        <f t="shared" si="6"/>
        <v>7</v>
      </c>
      <c r="M47" s="151"/>
      <c r="N47" s="151"/>
      <c r="O47" s="151"/>
      <c r="P47" s="151"/>
      <c r="Q47" s="151"/>
      <c r="R47" s="151"/>
      <c r="S47" s="151"/>
      <c r="T47" s="151"/>
      <c r="U47" s="151"/>
      <c r="W47" s="162">
        <f t="shared" si="7"/>
        <v>-5.5986749411047718</v>
      </c>
    </row>
    <row r="48" spans="1:23">
      <c r="A48" s="135">
        <v>6</v>
      </c>
      <c r="B48" s="136" t="s">
        <v>20</v>
      </c>
      <c r="C48" s="147">
        <f>'1. EMPLOYMENT'!K48</f>
        <v>41.9</v>
      </c>
      <c r="D48" s="147">
        <f>'2. PARTICIPATION'!K48</f>
        <v>12.850907258064517</v>
      </c>
      <c r="E48" s="147">
        <f>'3. INDEP_LIVING'!T48</f>
        <v>66.723641215170176</v>
      </c>
      <c r="F48" s="148">
        <f>'4. CAPACITY'!P48</f>
        <v>43.02241839105843</v>
      </c>
      <c r="G48" s="68"/>
      <c r="H48" s="68"/>
      <c r="I48" s="68"/>
      <c r="J48" s="68"/>
      <c r="K48" s="149">
        <f t="shared" si="5"/>
        <v>34.439665340051285</v>
      </c>
      <c r="L48" s="152">
        <f t="shared" si="6"/>
        <v>12</v>
      </c>
      <c r="M48" s="151"/>
      <c r="N48" s="151"/>
      <c r="O48" s="151"/>
      <c r="P48" s="151"/>
      <c r="Q48" s="151"/>
      <c r="R48" s="151"/>
      <c r="S48" s="151"/>
      <c r="T48" s="151"/>
      <c r="U48" s="151"/>
      <c r="W48" s="162">
        <f t="shared" si="7"/>
        <v>-1.3377350369631387</v>
      </c>
    </row>
    <row r="49" spans="1:23">
      <c r="A49" s="135">
        <v>7</v>
      </c>
      <c r="B49" s="136" t="s">
        <v>21</v>
      </c>
      <c r="C49" s="147">
        <f>'1. EMPLOYMENT'!K49</f>
        <v>42.975000000000001</v>
      </c>
      <c r="D49" s="147">
        <f>'2. PARTICIPATION'!K49</f>
        <v>15.654071704651471</v>
      </c>
      <c r="E49" s="147">
        <f>'3. INDEP_LIVING'!T49</f>
        <v>75.119800618664229</v>
      </c>
      <c r="F49" s="148">
        <f>'4. CAPACITY'!P49</f>
        <v>57.315991901126296</v>
      </c>
      <c r="G49" s="68"/>
      <c r="H49" s="68"/>
      <c r="I49" s="68"/>
      <c r="J49" s="68"/>
      <c r="K49" s="149">
        <f t="shared" si="5"/>
        <v>39.495353538719698</v>
      </c>
      <c r="L49" s="152">
        <f t="shared" si="6"/>
        <v>5</v>
      </c>
      <c r="M49" s="151" t="s">
        <v>115</v>
      </c>
      <c r="N49" s="151"/>
      <c r="O49" s="151"/>
      <c r="P49" s="151"/>
      <c r="Q49" s="151"/>
      <c r="R49" s="151" t="s">
        <v>116</v>
      </c>
      <c r="S49" s="151"/>
      <c r="T49" s="151"/>
      <c r="U49" s="151"/>
      <c r="W49" s="162">
        <f t="shared" si="7"/>
        <v>-7.08727542766146</v>
      </c>
    </row>
    <row r="50" spans="1:23">
      <c r="A50" s="135">
        <v>8</v>
      </c>
      <c r="B50" s="136" t="s">
        <v>22</v>
      </c>
      <c r="C50" s="147">
        <f>'1. EMPLOYMENT'!K50</f>
        <v>35.225000000000001</v>
      </c>
      <c r="D50" s="147">
        <f>'2. PARTICIPATION'!K50</f>
        <v>8.0129342202512923</v>
      </c>
      <c r="E50" s="147">
        <f>'3. INDEP_LIVING'!T50</f>
        <v>65.360842876079474</v>
      </c>
      <c r="F50" s="148">
        <f>'4. CAPACITY'!P50</f>
        <v>51.895695139662052</v>
      </c>
      <c r="G50" s="68"/>
      <c r="H50" s="68"/>
      <c r="I50" s="68"/>
      <c r="J50" s="68"/>
      <c r="K50" s="149">
        <f t="shared" si="5"/>
        <v>32.048500292628312</v>
      </c>
      <c r="L50" s="152">
        <f t="shared" si="6"/>
        <v>22</v>
      </c>
      <c r="M50" s="151" t="s">
        <v>118</v>
      </c>
      <c r="N50" s="151" t="s">
        <v>119</v>
      </c>
      <c r="O50" s="151" t="s">
        <v>120</v>
      </c>
      <c r="P50" s="151" t="s">
        <v>121</v>
      </c>
      <c r="Q50" s="151" t="s">
        <v>123</v>
      </c>
      <c r="R50" s="151" t="s">
        <v>118</v>
      </c>
      <c r="S50" s="151" t="s">
        <v>119</v>
      </c>
      <c r="T50" s="151" t="s">
        <v>120</v>
      </c>
      <c r="U50" s="151" t="s">
        <v>121</v>
      </c>
      <c r="W50" s="162">
        <f t="shared" si="7"/>
        <v>-6.0426342645200251</v>
      </c>
    </row>
    <row r="51" spans="1:23">
      <c r="A51" s="135">
        <v>9</v>
      </c>
      <c r="B51" s="136" t="s">
        <v>23</v>
      </c>
      <c r="C51" s="147">
        <f>'1. EMPLOYMENT'!K51</f>
        <v>32.524999999999999</v>
      </c>
      <c r="D51" s="147">
        <f>'2. PARTICIPATION'!K51</f>
        <v>8.8374782154060654</v>
      </c>
      <c r="E51" s="147">
        <f>'3. INDEP_LIVING'!T51</f>
        <v>69.074501429284211</v>
      </c>
      <c r="F51" s="148">
        <f>'4. CAPACITY'!P51</f>
        <v>57.740965909211738</v>
      </c>
      <c r="G51" s="68"/>
      <c r="H51" s="68"/>
      <c r="I51" s="68"/>
      <c r="J51" s="68"/>
      <c r="K51" s="149">
        <f t="shared" si="5"/>
        <v>32.932510700162894</v>
      </c>
      <c r="L51" s="152">
        <f t="shared" si="6"/>
        <v>20</v>
      </c>
      <c r="M51" s="151">
        <f t="shared" ref="M51:P70" si="8">+C43*G$43</f>
        <v>798</v>
      </c>
      <c r="N51" s="151">
        <f t="shared" si="8"/>
        <v>680.71173583221776</v>
      </c>
      <c r="O51" s="151">
        <f t="shared" si="8"/>
        <v>751.00105984545826</v>
      </c>
      <c r="P51" s="151">
        <f t="shared" si="8"/>
        <v>1225.3668656816176</v>
      </c>
      <c r="Q51" s="151">
        <f>SUM(M51:P51)</f>
        <v>3455.0796613592934</v>
      </c>
      <c r="R51" s="151">
        <f>M51/$Q51*100</f>
        <v>23.096428395692961</v>
      </c>
      <c r="S51" s="151">
        <f>N51/$Q51*100</f>
        <v>19.701766747815388</v>
      </c>
      <c r="T51" s="151">
        <f t="shared" ref="T51:U78" si="9">O51/$Q51*100</f>
        <v>21.736143112544049</v>
      </c>
      <c r="U51" s="151">
        <f t="shared" si="9"/>
        <v>35.465661743947614</v>
      </c>
      <c r="W51" s="162">
        <f t="shared" si="7"/>
        <v>-5.0673435291105768</v>
      </c>
    </row>
    <row r="52" spans="1:23">
      <c r="A52" s="135">
        <v>10</v>
      </c>
      <c r="B52" s="136" t="s">
        <v>24</v>
      </c>
      <c r="C52" s="147">
        <f>'1. EMPLOYMENT'!K52</f>
        <v>20.875</v>
      </c>
      <c r="D52" s="147">
        <f>'2. PARTICIPATION'!K52</f>
        <v>21.274050150579622</v>
      </c>
      <c r="E52" s="147">
        <f>'3. INDEP_LIVING'!T52</f>
        <v>78.111855204677894</v>
      </c>
      <c r="F52" s="148">
        <f>'4. CAPACITY'!P52</f>
        <v>56.525691843176091</v>
      </c>
      <c r="G52" s="153"/>
      <c r="H52" s="153"/>
      <c r="I52" s="153"/>
      <c r="J52" s="153"/>
      <c r="K52" s="149">
        <f t="shared" si="5"/>
        <v>33.868491441805872</v>
      </c>
      <c r="L52" s="152">
        <f t="shared" si="6"/>
        <v>15</v>
      </c>
      <c r="M52" s="151">
        <f t="shared" si="8"/>
        <v>1127</v>
      </c>
      <c r="N52" s="151">
        <f t="shared" si="8"/>
        <v>252.97717710059928</v>
      </c>
      <c r="O52" s="151">
        <f t="shared" si="8"/>
        <v>604.93017343816848</v>
      </c>
      <c r="P52" s="151">
        <f t="shared" si="8"/>
        <v>998.11338499910289</v>
      </c>
      <c r="Q52" s="151">
        <f t="shared" ref="Q52:Q78" si="10">SUM(M52:P52)</f>
        <v>2983.0207355378707</v>
      </c>
      <c r="R52" s="151">
        <f t="shared" ref="R52:S78" si="11">M52/$Q52*100</f>
        <v>37.780495005402294</v>
      </c>
      <c r="S52" s="151">
        <f t="shared" si="11"/>
        <v>8.4805705199023631</v>
      </c>
      <c r="T52" s="151">
        <f t="shared" si="9"/>
        <v>20.279113927416031</v>
      </c>
      <c r="U52" s="151">
        <f t="shared" si="9"/>
        <v>33.459820547279314</v>
      </c>
      <c r="W52" s="162">
        <f t="shared" si="7"/>
        <v>-1.5193509492623463</v>
      </c>
    </row>
    <row r="53" spans="1:23">
      <c r="A53" s="135">
        <v>11</v>
      </c>
      <c r="B53" s="136" t="s">
        <v>54</v>
      </c>
      <c r="C53" s="147">
        <f>'1. EMPLOYMENT'!K53</f>
        <v>28</v>
      </c>
      <c r="D53" s="147">
        <f>'2. PARTICIPATION'!K53</f>
        <v>11.484623906709611</v>
      </c>
      <c r="E53" s="147">
        <f>'3. INDEP_LIVING'!T53</f>
        <v>61.475752990659693</v>
      </c>
      <c r="F53" s="148">
        <f>'4. CAPACITY'!P53</f>
        <v>50.378469087140338</v>
      </c>
      <c r="G53" s="153"/>
      <c r="H53" s="153"/>
      <c r="I53" s="153"/>
      <c r="J53" s="153"/>
      <c r="K53" s="149">
        <f t="shared" si="5"/>
        <v>30.042887483842399</v>
      </c>
      <c r="L53" s="152">
        <f t="shared" si="6"/>
        <v>25</v>
      </c>
      <c r="M53" s="151">
        <f t="shared" si="8"/>
        <v>1226.75</v>
      </c>
      <c r="N53" s="151">
        <f t="shared" si="8"/>
        <v>415.26842633351686</v>
      </c>
      <c r="O53" s="151">
        <f t="shared" si="8"/>
        <v>715.15715119015135</v>
      </c>
      <c r="P53" s="151">
        <f t="shared" si="8"/>
        <v>1074.3334218336422</v>
      </c>
      <c r="Q53" s="151">
        <f t="shared" ref="Q53" si="12">SUM(M53:P53)</f>
        <v>3431.5089993573101</v>
      </c>
      <c r="R53" s="151">
        <f t="shared" si="11"/>
        <v>35.749578399175377</v>
      </c>
      <c r="S53" s="151">
        <f t="shared" si="11"/>
        <v>12.101627196993881</v>
      </c>
      <c r="T53" s="151">
        <f t="shared" si="9"/>
        <v>20.840893942696745</v>
      </c>
      <c r="U53" s="151">
        <f t="shared" si="9"/>
        <v>31.307900461134007</v>
      </c>
      <c r="W53" s="162">
        <f t="shared" si="7"/>
        <v>-4.6806372402232981</v>
      </c>
    </row>
    <row r="54" spans="1:23">
      <c r="A54" s="135">
        <v>12</v>
      </c>
      <c r="B54" s="136" t="s">
        <v>25</v>
      </c>
      <c r="C54" s="147">
        <f>'1. EMPLOYMENT'!K54</f>
        <v>26.774999999999999</v>
      </c>
      <c r="D54" s="147">
        <f>'2. PARTICIPATION'!K54</f>
        <v>17.988070837998723</v>
      </c>
      <c r="E54" s="147">
        <f>'3. INDEP_LIVING'!T54</f>
        <v>68.702410163957168</v>
      </c>
      <c r="F54" s="148">
        <f>'4. CAPACITY'!P54</f>
        <v>52.819210695275579</v>
      </c>
      <c r="G54" s="153"/>
      <c r="H54" s="153"/>
      <c r="I54" s="153"/>
      <c r="J54" s="153"/>
      <c r="K54" s="149">
        <f t="shared" si="5"/>
        <v>33.101157948750391</v>
      </c>
      <c r="L54" s="152">
        <f t="shared" si="6"/>
        <v>18</v>
      </c>
      <c r="M54" s="151">
        <f t="shared" ref="M54:P61" si="13">+C45*G$43</f>
        <v>1226.75</v>
      </c>
      <c r="N54" s="151">
        <f t="shared" si="13"/>
        <v>415.26842633351686</v>
      </c>
      <c r="O54" s="151">
        <f t="shared" si="13"/>
        <v>715.15715119015135</v>
      </c>
      <c r="P54" s="151">
        <f t="shared" si="13"/>
        <v>1074.3334218336422</v>
      </c>
      <c r="Q54" s="151">
        <f t="shared" si="10"/>
        <v>3431.5089993573101</v>
      </c>
      <c r="R54" s="151">
        <f t="shared" si="11"/>
        <v>35.749578399175377</v>
      </c>
      <c r="S54" s="151">
        <f t="shared" si="11"/>
        <v>12.101627196993881</v>
      </c>
      <c r="T54" s="151">
        <f t="shared" si="9"/>
        <v>20.840893942696745</v>
      </c>
      <c r="U54" s="151">
        <f t="shared" si="9"/>
        <v>31.307900461134007</v>
      </c>
      <c r="W54" s="162">
        <f t="shared" si="7"/>
        <v>-5.7633675406105098</v>
      </c>
    </row>
    <row r="55" spans="1:23">
      <c r="A55" s="135">
        <v>13</v>
      </c>
      <c r="B55" s="136" t="s">
        <v>0</v>
      </c>
      <c r="C55" s="147">
        <f>'1. EMPLOYMENT'!K55</f>
        <v>48.05</v>
      </c>
      <c r="D55" s="147">
        <f>'2. PARTICIPATION'!K55</f>
        <v>11.995440729483285</v>
      </c>
      <c r="E55" s="147">
        <f>'3. INDEP_LIVING'!T55</f>
        <v>68.707693738598067</v>
      </c>
      <c r="F55" s="148">
        <f>'4. CAPACITY'!P55</f>
        <v>51.063347900105441</v>
      </c>
      <c r="G55" s="153"/>
      <c r="H55" s="153"/>
      <c r="I55" s="153"/>
      <c r="J55" s="153"/>
      <c r="K55" s="149">
        <f t="shared" si="5"/>
        <v>38.099343209200043</v>
      </c>
      <c r="L55" s="152">
        <f t="shared" si="6"/>
        <v>6</v>
      </c>
      <c r="M55" s="151">
        <f t="shared" si="13"/>
        <v>1390.375</v>
      </c>
      <c r="N55" s="151">
        <f t="shared" si="13"/>
        <v>597.88474692202465</v>
      </c>
      <c r="O55" s="151">
        <f t="shared" si="13"/>
        <v>789.89928339309699</v>
      </c>
      <c r="P55" s="151">
        <f t="shared" si="13"/>
        <v>1309.5490720979103</v>
      </c>
      <c r="Q55" s="151">
        <f t="shared" si="10"/>
        <v>4087.7081024130321</v>
      </c>
      <c r="R55" s="151">
        <f t="shared" si="11"/>
        <v>34.013558824790884</v>
      </c>
      <c r="S55" s="151">
        <f t="shared" si="11"/>
        <v>14.626405113640203</v>
      </c>
      <c r="T55" s="151">
        <f t="shared" si="9"/>
        <v>19.323769300621251</v>
      </c>
      <c r="U55" s="151">
        <f t="shared" si="9"/>
        <v>32.036266760947655</v>
      </c>
      <c r="W55" s="162">
        <f t="shared" si="7"/>
        <v>-10.84235539869632</v>
      </c>
    </row>
    <row r="56" spans="1:23">
      <c r="A56" s="135">
        <v>14</v>
      </c>
      <c r="B56" s="136" t="s">
        <v>1</v>
      </c>
      <c r="C56" s="147">
        <f>'1. EMPLOYMENT'!K56</f>
        <v>44.424999999999997</v>
      </c>
      <c r="D56" s="147">
        <f>'2. PARTICIPATION'!K56</f>
        <v>15.191981589147288</v>
      </c>
      <c r="E56" s="147">
        <f>'3. INDEP_LIVING'!T56</f>
        <v>55.311650354358015</v>
      </c>
      <c r="F56" s="148">
        <f>'4. CAPACITY'!P56</f>
        <v>42.907834751156422</v>
      </c>
      <c r="G56" s="153"/>
      <c r="H56" s="153"/>
      <c r="I56" s="153"/>
      <c r="J56" s="153"/>
      <c r="K56" s="149">
        <f t="shared" si="5"/>
        <v>34.97867554186864</v>
      </c>
      <c r="L56" s="152">
        <f t="shared" si="6"/>
        <v>9</v>
      </c>
      <c r="M56" s="151">
        <f t="shared" si="13"/>
        <v>1179.5</v>
      </c>
      <c r="N56" s="151">
        <f t="shared" si="13"/>
        <v>672.47234510042244</v>
      </c>
      <c r="O56" s="151">
        <f t="shared" si="13"/>
        <v>756.57021449056242</v>
      </c>
      <c r="P56" s="151">
        <f t="shared" si="13"/>
        <v>1126.5866683503807</v>
      </c>
      <c r="Q56" s="151">
        <f t="shared" si="10"/>
        <v>3735.1292279413656</v>
      </c>
      <c r="R56" s="151">
        <f t="shared" si="11"/>
        <v>31.578559348804301</v>
      </c>
      <c r="S56" s="151">
        <f t="shared" si="11"/>
        <v>18.003991403292325</v>
      </c>
      <c r="T56" s="151">
        <f t="shared" si="9"/>
        <v>20.2555298175734</v>
      </c>
      <c r="U56" s="151">
        <f t="shared" si="9"/>
        <v>30.161919430329974</v>
      </c>
      <c r="W56" s="162">
        <f t="shared" si="7"/>
        <v>-4.2847811869663097</v>
      </c>
    </row>
    <row r="57" spans="1:23" ht="14.65" customHeight="1">
      <c r="A57" s="135">
        <v>15</v>
      </c>
      <c r="B57" s="136" t="s">
        <v>2</v>
      </c>
      <c r="C57" s="147">
        <f>'1. EMPLOYMENT'!K57</f>
        <v>35.926824817518252</v>
      </c>
      <c r="D57" s="147">
        <f>'2. PARTICIPATION'!K57</f>
        <v>14.682170542635658</v>
      </c>
      <c r="E57" s="147">
        <f>'3. INDEP_LIVING'!T57</f>
        <v>65.883566013639793</v>
      </c>
      <c r="F57" s="148">
        <f>'4. CAPACITY'!P57</f>
        <v>45.627824566109602</v>
      </c>
      <c r="G57" s="153"/>
      <c r="H57" s="153"/>
      <c r="I57" s="153"/>
      <c r="J57" s="153"/>
      <c r="K57" s="149">
        <f t="shared" si="5"/>
        <v>33.427069890639771</v>
      </c>
      <c r="L57" s="152">
        <f t="shared" si="6"/>
        <v>16</v>
      </c>
      <c r="M57" s="151">
        <f t="shared" si="13"/>
        <v>1466.5</v>
      </c>
      <c r="N57" s="151">
        <f t="shared" si="13"/>
        <v>449.78175403225811</v>
      </c>
      <c r="O57" s="151">
        <f t="shared" si="13"/>
        <v>667.23641215170176</v>
      </c>
      <c r="P57" s="151">
        <f t="shared" si="13"/>
        <v>860.44836782116863</v>
      </c>
      <c r="Q57" s="151">
        <f t="shared" si="10"/>
        <v>3443.9665340051283</v>
      </c>
      <c r="R57" s="151">
        <f t="shared" si="11"/>
        <v>42.581714587526712</v>
      </c>
      <c r="S57" s="151">
        <f t="shared" si="11"/>
        <v>13.059992006054388</v>
      </c>
      <c r="T57" s="151">
        <f t="shared" si="9"/>
        <v>19.374067824513542</v>
      </c>
      <c r="U57" s="151">
        <f t="shared" si="9"/>
        <v>24.98422558190536</v>
      </c>
      <c r="W57" s="162">
        <f t="shared" si="7"/>
        <v>-5.3181526082299087</v>
      </c>
    </row>
    <row r="58" spans="1:23">
      <c r="A58" s="135">
        <v>16</v>
      </c>
      <c r="B58" s="136" t="s">
        <v>3</v>
      </c>
      <c r="C58" s="147">
        <f>'1. EMPLOYMENT'!K58</f>
        <v>20.754966887417218</v>
      </c>
      <c r="D58" s="147">
        <f>'2. PARTICIPATION'!K58</f>
        <v>18.501488955064669</v>
      </c>
      <c r="E58" s="147">
        <f>'3. INDEP_LIVING'!T58</f>
        <v>77.00095674258317</v>
      </c>
      <c r="F58" s="148">
        <f>'4. CAPACITY'!P58</f>
        <v>63.608697816094391</v>
      </c>
      <c r="G58" s="153"/>
      <c r="H58" s="153"/>
      <c r="I58" s="153"/>
      <c r="J58" s="153"/>
      <c r="K58" s="149">
        <f t="shared" si="5"/>
        <v>34.161594782345858</v>
      </c>
      <c r="L58" s="152">
        <f t="shared" si="6"/>
        <v>14</v>
      </c>
      <c r="M58" s="151">
        <f t="shared" si="13"/>
        <v>1504.125</v>
      </c>
      <c r="N58" s="151">
        <f t="shared" si="13"/>
        <v>547.89250966280156</v>
      </c>
      <c r="O58" s="151">
        <f t="shared" si="13"/>
        <v>751.19800618664226</v>
      </c>
      <c r="P58" s="151">
        <f t="shared" si="13"/>
        <v>1146.3198380225258</v>
      </c>
      <c r="Q58" s="151">
        <f t="shared" si="10"/>
        <v>3949.5353538719701</v>
      </c>
      <c r="R58" s="151">
        <f t="shared" si="11"/>
        <v>38.083593770730893</v>
      </c>
      <c r="S58" s="151">
        <f t="shared" si="11"/>
        <v>13.872328275924135</v>
      </c>
      <c r="T58" s="151">
        <f t="shared" si="9"/>
        <v>19.019908391254102</v>
      </c>
      <c r="U58" s="151">
        <f t="shared" si="9"/>
        <v>29.024169562090858</v>
      </c>
      <c r="W58" s="162">
        <f t="shared" si="7"/>
        <v>-4.1996303199169986</v>
      </c>
    </row>
    <row r="59" spans="1:23">
      <c r="A59" s="135">
        <v>17</v>
      </c>
      <c r="B59" s="136" t="s">
        <v>4</v>
      </c>
      <c r="C59" s="147">
        <f>'1. EMPLOYMENT'!K59</f>
        <v>20.024999999999999</v>
      </c>
      <c r="D59" s="147">
        <f>'2. PARTICIPATION'!K59</f>
        <v>12.920456615370149</v>
      </c>
      <c r="E59" s="147">
        <f>'3. INDEP_LIVING'!T59</f>
        <v>69.459879127032252</v>
      </c>
      <c r="F59" s="148">
        <f>'4. CAPACITY'!P59</f>
        <v>46.297621456208987</v>
      </c>
      <c r="G59" s="153"/>
      <c r="H59" s="153"/>
      <c r="I59" s="153"/>
      <c r="J59" s="153"/>
      <c r="K59" s="149">
        <f t="shared" si="5"/>
        <v>27.736422019324571</v>
      </c>
      <c r="L59" s="152">
        <f t="shared" si="6"/>
        <v>28</v>
      </c>
      <c r="M59" s="151">
        <f t="shared" si="13"/>
        <v>1232.875</v>
      </c>
      <c r="N59" s="151">
        <f t="shared" si="13"/>
        <v>280.45269770879526</v>
      </c>
      <c r="O59" s="151">
        <f t="shared" si="13"/>
        <v>653.60842876079471</v>
      </c>
      <c r="P59" s="151">
        <f t="shared" si="13"/>
        <v>1037.913902793241</v>
      </c>
      <c r="Q59" s="151">
        <f t="shared" si="10"/>
        <v>3204.850029262831</v>
      </c>
      <c r="R59" s="151">
        <f t="shared" si="11"/>
        <v>38.469038761342034</v>
      </c>
      <c r="S59" s="151">
        <f t="shared" si="11"/>
        <v>8.7508836653209663</v>
      </c>
      <c r="T59" s="151">
        <f t="shared" si="9"/>
        <v>20.394353020978507</v>
      </c>
      <c r="U59" s="151">
        <f t="shared" si="9"/>
        <v>32.385724552358496</v>
      </c>
      <c r="W59" s="162">
        <f t="shared" si="7"/>
        <v>-2.6462392190327364</v>
      </c>
    </row>
    <row r="60" spans="1:23">
      <c r="A60" s="135">
        <v>18</v>
      </c>
      <c r="B60" s="136" t="s">
        <v>5</v>
      </c>
      <c r="C60" s="147">
        <f>'1. EMPLOYMENT'!K60</f>
        <v>26.515151515151516</v>
      </c>
      <c r="D60" s="147">
        <f>'2. PARTICIPATION'!K60</f>
        <v>13.888888888888889</v>
      </c>
      <c r="E60" s="147">
        <f>'3. INDEP_LIVING'!T60</f>
        <v>70.721405283897127</v>
      </c>
      <c r="F60" s="148">
        <f>'4. CAPACITY'!P60</f>
        <v>52.376830029531909</v>
      </c>
      <c r="G60" s="153"/>
      <c r="H60" s="153"/>
      <c r="I60" s="153"/>
      <c r="J60" s="153"/>
      <c r="K60" s="149">
        <f t="shared" si="5"/>
        <v>31.688920675710232</v>
      </c>
      <c r="L60" s="152">
        <f t="shared" si="6"/>
        <v>23</v>
      </c>
      <c r="M60" s="151">
        <f t="shared" si="13"/>
        <v>1138.375</v>
      </c>
      <c r="N60" s="151">
        <f t="shared" si="13"/>
        <v>309.31173753921229</v>
      </c>
      <c r="O60" s="151">
        <f t="shared" si="13"/>
        <v>690.74501429284214</v>
      </c>
      <c r="P60" s="151">
        <f t="shared" si="13"/>
        <v>1154.8193181842348</v>
      </c>
      <c r="Q60" s="151">
        <f t="shared" si="10"/>
        <v>3293.2510700162893</v>
      </c>
      <c r="R60" s="151">
        <f t="shared" si="11"/>
        <v>34.566905947877494</v>
      </c>
      <c r="S60" s="151">
        <f t="shared" si="11"/>
        <v>9.3922914154760253</v>
      </c>
      <c r="T60" s="151">
        <f t="shared" si="9"/>
        <v>20.974562813682638</v>
      </c>
      <c r="U60" s="151">
        <f t="shared" si="9"/>
        <v>35.066239822963837</v>
      </c>
      <c r="W60" s="162">
        <f t="shared" si="7"/>
        <v>-6.7156517913512843</v>
      </c>
    </row>
    <row r="61" spans="1:23">
      <c r="A61" s="135">
        <v>19</v>
      </c>
      <c r="B61" s="136" t="s">
        <v>6</v>
      </c>
      <c r="C61" s="147">
        <f>'1. EMPLOYMENT'!K61</f>
        <v>37.4</v>
      </c>
      <c r="D61" s="147">
        <f>'2. PARTICIPATION'!K61</f>
        <v>21.983794243328227</v>
      </c>
      <c r="E61" s="147">
        <f>'3. INDEP_LIVING'!T61</f>
        <v>78.986307589392979</v>
      </c>
      <c r="F61" s="148">
        <f>'4. CAPACITY'!P61</f>
        <v>64.40542769669473</v>
      </c>
      <c r="G61" s="153"/>
      <c r="H61" s="153"/>
      <c r="I61" s="153"/>
      <c r="J61" s="153"/>
      <c r="K61" s="149">
        <f t="shared" si="5"/>
        <v>41.564044283443124</v>
      </c>
      <c r="L61" s="152">
        <f t="shared" si="6"/>
        <v>2</v>
      </c>
      <c r="M61" s="151">
        <f t="shared" si="13"/>
        <v>730.625</v>
      </c>
      <c r="N61" s="151">
        <f t="shared" si="13"/>
        <v>744.59175527028674</v>
      </c>
      <c r="O61" s="151">
        <f t="shared" si="13"/>
        <v>781.11855204677897</v>
      </c>
      <c r="P61" s="151">
        <f t="shared" si="13"/>
        <v>1130.5138368635219</v>
      </c>
      <c r="Q61" s="151">
        <f t="shared" si="10"/>
        <v>3386.8491441805872</v>
      </c>
      <c r="R61" s="151">
        <f t="shared" si="11"/>
        <v>21.572410488237647</v>
      </c>
      <c r="S61" s="151">
        <f t="shared" si="11"/>
        <v>21.984792459672217</v>
      </c>
      <c r="T61" s="151">
        <f t="shared" si="9"/>
        <v>23.063281498348591</v>
      </c>
      <c r="U61" s="151">
        <f t="shared" si="9"/>
        <v>33.379515553741555</v>
      </c>
      <c r="W61" s="162">
        <f t="shared" si="7"/>
        <v>-5.888061931190272</v>
      </c>
    </row>
    <row r="62" spans="1:23">
      <c r="A62" s="135">
        <v>20</v>
      </c>
      <c r="B62" s="136" t="s">
        <v>7</v>
      </c>
      <c r="C62" s="147">
        <f>'1. EMPLOYMENT'!K62</f>
        <v>28.25</v>
      </c>
      <c r="D62" s="147">
        <f>'2. PARTICIPATION'!K62</f>
        <v>15.936601102749513</v>
      </c>
      <c r="E62" s="147">
        <f>'3. INDEP_LIVING'!T62</f>
        <v>72.697941231888393</v>
      </c>
      <c r="F62" s="148">
        <f>'4. CAPACITY'!P62</f>
        <v>52.862050464420967</v>
      </c>
      <c r="G62" s="153"/>
      <c r="H62" s="153"/>
      <c r="I62" s="153"/>
      <c r="J62" s="153"/>
      <c r="K62" s="149">
        <f t="shared" si="5"/>
        <v>33.307514602035361</v>
      </c>
      <c r="L62" s="152">
        <f t="shared" si="6"/>
        <v>17</v>
      </c>
      <c r="M62" s="151">
        <f t="shared" si="8"/>
        <v>937.125</v>
      </c>
      <c r="N62" s="151">
        <f t="shared" si="8"/>
        <v>629.58247932995528</v>
      </c>
      <c r="O62" s="151">
        <f t="shared" si="8"/>
        <v>687.02410163957165</v>
      </c>
      <c r="P62" s="151">
        <f t="shared" si="8"/>
        <v>1056.3842139055116</v>
      </c>
      <c r="Q62" s="151">
        <f t="shared" si="10"/>
        <v>3310.1157948750388</v>
      </c>
      <c r="R62" s="151">
        <f t="shared" si="11"/>
        <v>28.310943123226227</v>
      </c>
      <c r="S62" s="151">
        <f t="shared" si="11"/>
        <v>19.019953329267832</v>
      </c>
      <c r="T62" s="151">
        <f t="shared" si="9"/>
        <v>20.755289065816736</v>
      </c>
      <c r="U62" s="151">
        <f t="shared" si="9"/>
        <v>31.913814481689194</v>
      </c>
      <c r="W62" s="162">
        <f t="shared" si="7"/>
        <v>-4.730940299198636</v>
      </c>
    </row>
    <row r="63" spans="1:23">
      <c r="A63" s="135">
        <v>21</v>
      </c>
      <c r="B63" s="136" t="s">
        <v>8</v>
      </c>
      <c r="C63" s="147">
        <f>'1. EMPLOYMENT'!K63</f>
        <v>25.7</v>
      </c>
      <c r="D63" s="147">
        <f>'2. PARTICIPATION'!K63</f>
        <v>14.24022965846927</v>
      </c>
      <c r="E63" s="147">
        <f>'3. INDEP_LIVING'!T63</f>
        <v>66.99507579692829</v>
      </c>
      <c r="F63" s="148">
        <f>'4. CAPACITY'!P63</f>
        <v>46.843834332849269</v>
      </c>
      <c r="G63" s="153"/>
      <c r="H63" s="153"/>
      <c r="I63" s="153"/>
      <c r="J63" s="153"/>
      <c r="K63" s="149">
        <f t="shared" si="5"/>
        <v>30.047354826726927</v>
      </c>
      <c r="L63" s="152">
        <f t="shared" si="6"/>
        <v>24</v>
      </c>
      <c r="M63" s="151">
        <f t="shared" si="8"/>
        <v>1681.75</v>
      </c>
      <c r="N63" s="151">
        <f t="shared" si="8"/>
        <v>419.84042553191495</v>
      </c>
      <c r="O63" s="151">
        <f t="shared" si="8"/>
        <v>687.07693738598073</v>
      </c>
      <c r="P63" s="151">
        <f t="shared" si="8"/>
        <v>1021.2669580021088</v>
      </c>
      <c r="Q63" s="151">
        <f t="shared" si="10"/>
        <v>3809.9343209200047</v>
      </c>
      <c r="R63" s="151">
        <f t="shared" si="11"/>
        <v>44.14118087982942</v>
      </c>
      <c r="S63" s="151">
        <f t="shared" si="11"/>
        <v>11.019623703920804</v>
      </c>
      <c r="T63" s="151">
        <f t="shared" si="9"/>
        <v>18.033826294939086</v>
      </c>
      <c r="U63" s="151">
        <f t="shared" si="9"/>
        <v>26.805369121310683</v>
      </c>
      <c r="W63" s="162">
        <f t="shared" si="7"/>
        <v>-5.4486438451946952</v>
      </c>
    </row>
    <row r="64" spans="1:23">
      <c r="A64" s="135">
        <v>22</v>
      </c>
      <c r="B64" s="136" t="s">
        <v>9</v>
      </c>
      <c r="C64" s="147">
        <f>'1. EMPLOYMENT'!K64</f>
        <v>42.975000000000001</v>
      </c>
      <c r="D64" s="147">
        <f>'2. PARTICIPATION'!K64</f>
        <v>9.0128448530585477</v>
      </c>
      <c r="E64" s="147">
        <f>'3. INDEP_LIVING'!T64</f>
        <v>68.623014469028135</v>
      </c>
      <c r="F64" s="148">
        <f>'4. CAPACITY'!P64</f>
        <v>49.01984664423793</v>
      </c>
      <c r="G64" s="68"/>
      <c r="H64" s="68"/>
      <c r="I64" s="68"/>
      <c r="J64" s="68"/>
      <c r="K64" s="149">
        <f t="shared" si="5"/>
        <v>34.862016474320889</v>
      </c>
      <c r="L64" s="152">
        <f t="shared" si="6"/>
        <v>10</v>
      </c>
      <c r="M64" s="151">
        <f t="shared" si="8"/>
        <v>1554.875</v>
      </c>
      <c r="N64" s="151">
        <f t="shared" si="8"/>
        <v>531.71935562015506</v>
      </c>
      <c r="O64" s="151">
        <f t="shared" si="8"/>
        <v>553.11650354358017</v>
      </c>
      <c r="P64" s="151">
        <f t="shared" si="8"/>
        <v>858.15669502312846</v>
      </c>
      <c r="Q64" s="151">
        <f t="shared" si="10"/>
        <v>3497.8675541868638</v>
      </c>
      <c r="R64" s="151">
        <f t="shared" si="11"/>
        <v>44.452083331138475</v>
      </c>
      <c r="S64" s="151">
        <f t="shared" si="11"/>
        <v>15.20124325415637</v>
      </c>
      <c r="T64" s="151">
        <f t="shared" si="9"/>
        <v>15.812963040339048</v>
      </c>
      <c r="U64" s="151">
        <f t="shared" si="9"/>
        <v>24.533710374366102</v>
      </c>
      <c r="W64" s="162">
        <f t="shared" si="7"/>
        <v>-4.3453218654640011</v>
      </c>
    </row>
    <row r="65" spans="1:23">
      <c r="A65" s="135">
        <v>23</v>
      </c>
      <c r="B65" s="136" t="s">
        <v>10</v>
      </c>
      <c r="C65" s="147">
        <f>'1. EMPLOYMENT'!K65</f>
        <v>39.875</v>
      </c>
      <c r="D65" s="147">
        <f>'2. PARTICIPATION'!K65</f>
        <v>12.287330403946962</v>
      </c>
      <c r="E65" s="147">
        <f>'3. INDEP_LIVING'!T65</f>
        <v>60.399039454298702</v>
      </c>
      <c r="F65" s="148">
        <f>'4. CAPACITY'!P65</f>
        <v>43.72698758867601</v>
      </c>
      <c r="G65" s="68"/>
      <c r="H65" s="68"/>
      <c r="I65" s="68"/>
      <c r="J65" s="68"/>
      <c r="K65" s="149">
        <f t="shared" si="5"/>
        <v>33.042117104546506</v>
      </c>
      <c r="L65" s="152">
        <f t="shared" si="6"/>
        <v>19</v>
      </c>
      <c r="M65" s="151">
        <f t="shared" si="8"/>
        <v>1257.4388686131388</v>
      </c>
      <c r="N65" s="151">
        <f t="shared" si="8"/>
        <v>513.87596899224809</v>
      </c>
      <c r="O65" s="151">
        <f t="shared" si="8"/>
        <v>658.83566013639791</v>
      </c>
      <c r="P65" s="151">
        <f t="shared" si="8"/>
        <v>912.55649132219207</v>
      </c>
      <c r="Q65" s="151">
        <f t="shared" si="10"/>
        <v>3342.7069890639768</v>
      </c>
      <c r="R65" s="151">
        <f t="shared" si="11"/>
        <v>37.617382340928607</v>
      </c>
      <c r="S65" s="151">
        <f t="shared" si="11"/>
        <v>15.373048570318854</v>
      </c>
      <c r="T65" s="151">
        <f t="shared" si="9"/>
        <v>19.709644377800661</v>
      </c>
      <c r="U65" s="151">
        <f t="shared" si="9"/>
        <v>27.299924710951878</v>
      </c>
      <c r="W65" s="162">
        <f t="shared" si="7"/>
        <v>-6.348850888547787</v>
      </c>
    </row>
    <row r="66" spans="1:23">
      <c r="A66" s="135">
        <v>24</v>
      </c>
      <c r="B66" s="136" t="s">
        <v>11</v>
      </c>
      <c r="C66" s="147">
        <f>'1. EMPLOYMENT'!K66</f>
        <v>25.274999999999999</v>
      </c>
      <c r="D66" s="147">
        <f>'2. PARTICIPATION'!K66</f>
        <v>15.549727321926648</v>
      </c>
      <c r="E66" s="147">
        <f>'3. INDEP_LIVING'!T66</f>
        <v>72.988070512678931</v>
      </c>
      <c r="F66" s="148">
        <f>'4. CAPACITY'!P66</f>
        <v>53.584345967599162</v>
      </c>
      <c r="G66" s="68"/>
      <c r="H66" s="68"/>
      <c r="I66" s="68"/>
      <c r="J66" s="68"/>
      <c r="K66" s="149">
        <f t="shared" si="5"/>
        <v>32.304330807462058</v>
      </c>
      <c r="L66" s="152">
        <f t="shared" si="6"/>
        <v>21</v>
      </c>
      <c r="M66" s="151">
        <f t="shared" si="8"/>
        <v>726.42384105960264</v>
      </c>
      <c r="N66" s="151">
        <f t="shared" si="8"/>
        <v>647.55211342726341</v>
      </c>
      <c r="O66" s="151">
        <f t="shared" si="8"/>
        <v>770.00956742583173</v>
      </c>
      <c r="P66" s="151">
        <f t="shared" si="8"/>
        <v>1272.1739563218878</v>
      </c>
      <c r="Q66" s="151">
        <f t="shared" si="10"/>
        <v>3416.1594782345855</v>
      </c>
      <c r="R66" s="151">
        <f t="shared" si="11"/>
        <v>21.264342185658336</v>
      </c>
      <c r="S66" s="151">
        <f t="shared" si="11"/>
        <v>18.955558648623384</v>
      </c>
      <c r="T66" s="151">
        <f t="shared" si="9"/>
        <v>22.540211378649101</v>
      </c>
      <c r="U66" s="151">
        <f t="shared" si="9"/>
        <v>37.239887787069179</v>
      </c>
      <c r="W66" s="162">
        <f t="shared" si="7"/>
        <v>-4.1752126244878234</v>
      </c>
    </row>
    <row r="67" spans="1:23">
      <c r="A67" s="135">
        <v>25</v>
      </c>
      <c r="B67" s="136" t="s">
        <v>12</v>
      </c>
      <c r="C67" s="147">
        <f>'1. EMPLOYMENT'!K67</f>
        <v>28.207638888888887</v>
      </c>
      <c r="D67" s="147">
        <f>'2. PARTICIPATION'!K67</f>
        <v>12.865758196721313</v>
      </c>
      <c r="E67" s="147">
        <f>'3. INDEP_LIVING'!T67</f>
        <v>68.271706008008437</v>
      </c>
      <c r="F67" s="148">
        <f>'4. CAPACITY'!P67</f>
        <v>44.132899874220456</v>
      </c>
      <c r="G67" s="68"/>
      <c r="H67" s="68"/>
      <c r="I67" s="68"/>
      <c r="J67" s="68"/>
      <c r="K67" s="149">
        <f t="shared" si="5"/>
        <v>30.029439555608505</v>
      </c>
      <c r="L67" s="152">
        <f t="shared" si="6"/>
        <v>26</v>
      </c>
      <c r="M67" s="151">
        <f t="shared" si="8"/>
        <v>700.875</v>
      </c>
      <c r="N67" s="151">
        <f t="shared" si="8"/>
        <v>452.2159815379552</v>
      </c>
      <c r="O67" s="151">
        <f t="shared" si="8"/>
        <v>694.59879127032252</v>
      </c>
      <c r="P67" s="151">
        <f t="shared" si="8"/>
        <v>925.95242912417973</v>
      </c>
      <c r="Q67" s="151">
        <f t="shared" si="10"/>
        <v>2773.6422019324573</v>
      </c>
      <c r="R67" s="151">
        <f t="shared" si="11"/>
        <v>25.269120851697636</v>
      </c>
      <c r="S67" s="151">
        <f t="shared" si="11"/>
        <v>16.304048922492107</v>
      </c>
      <c r="T67" s="151">
        <f t="shared" si="9"/>
        <v>25.042840449513655</v>
      </c>
      <c r="U67" s="151">
        <f t="shared" si="9"/>
        <v>33.383989776296616</v>
      </c>
      <c r="W67" s="162">
        <f t="shared" si="7"/>
        <v>-5.7665948600574843</v>
      </c>
    </row>
    <row r="68" spans="1:23">
      <c r="A68" s="135">
        <v>26</v>
      </c>
      <c r="B68" s="136" t="s">
        <v>13</v>
      </c>
      <c r="C68" s="147">
        <f>'1. EMPLOYMENT'!K68</f>
        <v>33.325000000000003</v>
      </c>
      <c r="D68" s="147">
        <f>'2. PARTICIPATION'!K68</f>
        <v>17.215294196721572</v>
      </c>
      <c r="E68" s="147">
        <f>'3. INDEP_LIVING'!T68</f>
        <v>80.029817352440759</v>
      </c>
      <c r="F68" s="148">
        <f>'4. CAPACITY'!P68</f>
        <v>56.682613199593213</v>
      </c>
      <c r="G68" s="68"/>
      <c r="H68" s="68"/>
      <c r="I68" s="68"/>
      <c r="J68" s="68"/>
      <c r="K68" s="149">
        <f t="shared" si="5"/>
        <v>37.028607344015271</v>
      </c>
      <c r="L68" s="152">
        <f t="shared" si="6"/>
        <v>8</v>
      </c>
      <c r="M68" s="151">
        <f t="shared" si="8"/>
        <v>928.030303030303</v>
      </c>
      <c r="N68" s="151">
        <f t="shared" si="8"/>
        <v>486.11111111111114</v>
      </c>
      <c r="O68" s="151">
        <f t="shared" si="8"/>
        <v>707.21405283897127</v>
      </c>
      <c r="P68" s="151">
        <f t="shared" si="8"/>
        <v>1047.5366005906383</v>
      </c>
      <c r="Q68" s="151">
        <f t="shared" si="10"/>
        <v>3168.8920675710233</v>
      </c>
      <c r="R68" s="151">
        <f t="shared" si="11"/>
        <v>29.28563937305837</v>
      </c>
      <c r="S68" s="151">
        <f t="shared" si="11"/>
        <v>15.340096814459148</v>
      </c>
      <c r="T68" s="151">
        <f t="shared" si="9"/>
        <v>22.31739162328288</v>
      </c>
      <c r="U68" s="151">
        <f t="shared" si="9"/>
        <v>33.056872189199616</v>
      </c>
      <c r="W68" s="162">
        <f t="shared" si="7"/>
        <v>-0.20130251371389107</v>
      </c>
    </row>
    <row r="69" spans="1:23">
      <c r="A69" s="135">
        <v>27</v>
      </c>
      <c r="B69" s="136" t="s">
        <v>14</v>
      </c>
      <c r="C69" s="147">
        <f>'1. EMPLOYMENT'!K69</f>
        <v>44.45</v>
      </c>
      <c r="D69" s="147">
        <f>'2. PARTICIPATION'!K69</f>
        <v>19.158185268242196</v>
      </c>
      <c r="E69" s="147">
        <f>'3. INDEP_LIVING'!T69</f>
        <v>78.777954083749222</v>
      </c>
      <c r="F69" s="148">
        <f>'4. CAPACITY'!P69</f>
        <v>64.670828911719184</v>
      </c>
      <c r="G69" s="68"/>
      <c r="H69" s="68"/>
      <c r="I69" s="68"/>
      <c r="J69" s="68"/>
      <c r="K69" s="149">
        <f t="shared" si="5"/>
        <v>43.074826034603532</v>
      </c>
      <c r="L69" s="152">
        <f t="shared" si="6"/>
        <v>1</v>
      </c>
      <c r="M69" s="151">
        <f t="shared" si="8"/>
        <v>1309</v>
      </c>
      <c r="N69" s="151">
        <f t="shared" si="8"/>
        <v>769.43279851648788</v>
      </c>
      <c r="O69" s="151">
        <f t="shared" si="8"/>
        <v>789.86307589392982</v>
      </c>
      <c r="P69" s="151">
        <f t="shared" si="8"/>
        <v>1288.1085539338947</v>
      </c>
      <c r="Q69" s="151">
        <f t="shared" si="10"/>
        <v>4156.4044283443127</v>
      </c>
      <c r="R69" s="151">
        <f t="shared" si="11"/>
        <v>31.493566676846097</v>
      </c>
      <c r="S69" s="151">
        <f t="shared" si="11"/>
        <v>18.511981011024677</v>
      </c>
      <c r="T69" s="151">
        <f t="shared" si="9"/>
        <v>19.003518293540282</v>
      </c>
      <c r="U69" s="151">
        <f t="shared" si="9"/>
        <v>30.990934018588938</v>
      </c>
      <c r="W69" s="162">
        <f t="shared" si="7"/>
        <v>-1.5767796201264659</v>
      </c>
    </row>
    <row r="70" spans="1:23" ht="15.75" thickBot="1">
      <c r="A70" s="154">
        <v>28</v>
      </c>
      <c r="B70" s="155" t="s">
        <v>15</v>
      </c>
      <c r="C70" s="182">
        <f>'1. EMPLOYMENT'!K70</f>
        <v>41.424999999999997</v>
      </c>
      <c r="D70" s="182">
        <f>'2. PARTICIPATION'!K70</f>
        <v>17.815871369294609</v>
      </c>
      <c r="E70" s="182">
        <f>'3. INDEP_LIVING'!T70</f>
        <v>73.348745398303578</v>
      </c>
      <c r="F70" s="183">
        <f>'4. CAPACITY'!P70</f>
        <v>62.706741693648631</v>
      </c>
      <c r="G70" s="68"/>
      <c r="H70" s="68"/>
      <c r="I70" s="68"/>
      <c r="J70" s="68"/>
      <c r="K70" s="181">
        <f t="shared" si="5"/>
        <v>40.610527857813196</v>
      </c>
      <c r="L70" s="156">
        <f t="shared" si="6"/>
        <v>4</v>
      </c>
      <c r="M70" s="151">
        <f t="shared" si="8"/>
        <v>988.75</v>
      </c>
      <c r="N70" s="151">
        <f t="shared" si="8"/>
        <v>557.78103859623297</v>
      </c>
      <c r="O70" s="151">
        <f t="shared" si="8"/>
        <v>726.97941231888399</v>
      </c>
      <c r="P70" s="151">
        <f t="shared" si="8"/>
        <v>1057.2410092884193</v>
      </c>
      <c r="Q70" s="151">
        <f t="shared" si="10"/>
        <v>3330.7514602035362</v>
      </c>
      <c r="R70" s="151">
        <f t="shared" si="11"/>
        <v>29.685493253212574</v>
      </c>
      <c r="S70" s="151">
        <f t="shared" si="11"/>
        <v>16.746402283710115</v>
      </c>
      <c r="T70" s="151">
        <f t="shared" si="9"/>
        <v>21.826288181660349</v>
      </c>
      <c r="U70" s="151">
        <f t="shared" si="9"/>
        <v>31.741816281416963</v>
      </c>
      <c r="W70" s="163">
        <f t="shared" si="7"/>
        <v>-4.839176872172203</v>
      </c>
    </row>
    <row r="71" spans="1:23" ht="15.75" thickBot="1">
      <c r="F71" s="148"/>
      <c r="M71" s="60">
        <f t="shared" ref="M71:P77" si="14">+C64*G$43</f>
        <v>1504.125</v>
      </c>
      <c r="N71" s="60">
        <f t="shared" si="14"/>
        <v>315.44956985704914</v>
      </c>
      <c r="O71" s="60">
        <f t="shared" si="14"/>
        <v>686.23014469028135</v>
      </c>
      <c r="P71" s="60">
        <f t="shared" si="14"/>
        <v>980.3969328847586</v>
      </c>
      <c r="Q71" s="60">
        <f t="shared" si="10"/>
        <v>3486.201647432089</v>
      </c>
      <c r="R71" s="60">
        <f t="shared" si="11"/>
        <v>43.145094636391093</v>
      </c>
      <c r="S71" s="60">
        <f t="shared" si="11"/>
        <v>9.0485176062436619</v>
      </c>
      <c r="T71" s="60">
        <f t="shared" si="9"/>
        <v>19.684178199954484</v>
      </c>
      <c r="U71" s="60">
        <f t="shared" si="9"/>
        <v>28.12220955741077</v>
      </c>
      <c r="W71" s="164"/>
    </row>
    <row r="72" spans="1:23" ht="15.75" thickBot="1">
      <c r="B72" s="136" t="s">
        <v>67</v>
      </c>
      <c r="C72" s="157">
        <f>AVERAGE(C43:C70)</f>
        <v>33.368913646749142</v>
      </c>
      <c r="D72" s="157">
        <f>AVERAGE(D43:D70)</f>
        <v>14.792348407442484</v>
      </c>
      <c r="E72" s="157">
        <f>AVERAGE(E43:E70)</f>
        <v>70.518836281823653</v>
      </c>
      <c r="F72" s="157">
        <f>AVERAGE(F43:F70)</f>
        <v>53.46120166098747</v>
      </c>
      <c r="K72" s="157">
        <f>AVERAGE(K43:K70)</f>
        <v>34.600565679346929</v>
      </c>
      <c r="M72" s="60">
        <f t="shared" si="14"/>
        <v>1395.625</v>
      </c>
      <c r="N72" s="60">
        <f t="shared" si="14"/>
        <v>430.05656413814364</v>
      </c>
      <c r="O72" s="60">
        <f t="shared" si="14"/>
        <v>603.99039454298702</v>
      </c>
      <c r="P72" s="60">
        <f t="shared" si="14"/>
        <v>874.53975177352027</v>
      </c>
      <c r="Q72" s="60">
        <f t="shared" si="10"/>
        <v>3304.2117104546505</v>
      </c>
      <c r="R72" s="60">
        <f t="shared" si="11"/>
        <v>42.237759632174594</v>
      </c>
      <c r="S72" s="60">
        <f t="shared" si="11"/>
        <v>13.01540584634539</v>
      </c>
      <c r="T72" s="60">
        <f t="shared" si="9"/>
        <v>18.279409658646831</v>
      </c>
      <c r="U72" s="60">
        <f t="shared" si="9"/>
        <v>26.467424862833198</v>
      </c>
      <c r="W72" s="165">
        <f>K112-K72</f>
        <v>-4.7413791219692492</v>
      </c>
    </row>
    <row r="73" spans="1:23">
      <c r="M73" s="151">
        <f t="shared" si="14"/>
        <v>884.625</v>
      </c>
      <c r="N73" s="151">
        <f t="shared" si="14"/>
        <v>544.24045626743271</v>
      </c>
      <c r="O73" s="151">
        <f t="shared" si="14"/>
        <v>729.88070512678928</v>
      </c>
      <c r="P73" s="151">
        <f t="shared" si="14"/>
        <v>1071.6869193519833</v>
      </c>
      <c r="Q73" s="151">
        <f t="shared" si="10"/>
        <v>3230.4330807462056</v>
      </c>
      <c r="R73" s="151">
        <f t="shared" si="11"/>
        <v>27.384099217918433</v>
      </c>
      <c r="S73" s="151">
        <f t="shared" si="11"/>
        <v>16.847290832649513</v>
      </c>
      <c r="T73" s="151">
        <f t="shared" si="9"/>
        <v>22.593896449270893</v>
      </c>
      <c r="U73" s="151">
        <f t="shared" si="9"/>
        <v>33.174713500161154</v>
      </c>
      <c r="W73" s="166"/>
    </row>
    <row r="74" spans="1:23">
      <c r="M74" s="151">
        <f t="shared" si="14"/>
        <v>987.26736111111109</v>
      </c>
      <c r="N74" s="151">
        <f t="shared" si="14"/>
        <v>450.30153688524592</v>
      </c>
      <c r="O74" s="151">
        <f t="shared" si="14"/>
        <v>682.71706008008437</v>
      </c>
      <c r="P74" s="151">
        <f t="shared" si="14"/>
        <v>882.65799748440918</v>
      </c>
      <c r="Q74" s="151">
        <f t="shared" si="10"/>
        <v>3002.9439555608506</v>
      </c>
      <c r="R74" s="151">
        <f t="shared" si="11"/>
        <v>32.876649571927231</v>
      </c>
      <c r="S74" s="151">
        <f t="shared" si="11"/>
        <v>14.995336028545511</v>
      </c>
      <c r="T74" s="151">
        <f t="shared" si="9"/>
        <v>22.734925132912625</v>
      </c>
      <c r="U74" s="151">
        <f t="shared" si="9"/>
        <v>29.393089266614631</v>
      </c>
      <c r="W74" s="60"/>
    </row>
    <row r="75" spans="1:23">
      <c r="M75" s="151">
        <f t="shared" si="14"/>
        <v>1166.375</v>
      </c>
      <c r="N75" s="151">
        <f t="shared" si="14"/>
        <v>602.53529688525509</v>
      </c>
      <c r="O75" s="151">
        <f t="shared" si="14"/>
        <v>800.29817352440762</v>
      </c>
      <c r="P75" s="151">
        <f t="shared" si="14"/>
        <v>1133.6522639918642</v>
      </c>
      <c r="Q75" s="151">
        <f t="shared" si="10"/>
        <v>3702.8607344015272</v>
      </c>
      <c r="R75" s="151">
        <f t="shared" si="11"/>
        <v>31.499294293294955</v>
      </c>
      <c r="S75" s="151">
        <f t="shared" si="11"/>
        <v>16.272156586592217</v>
      </c>
      <c r="T75" s="151">
        <f t="shared" si="9"/>
        <v>21.612969834085735</v>
      </c>
      <c r="U75" s="151">
        <f t="shared" si="9"/>
        <v>30.615579286027078</v>
      </c>
      <c r="W75" s="60"/>
    </row>
    <row r="76" spans="1:23">
      <c r="M76" s="151">
        <f t="shared" si="14"/>
        <v>1555.75</v>
      </c>
      <c r="N76" s="151">
        <f t="shared" si="14"/>
        <v>670.53648438847688</v>
      </c>
      <c r="O76" s="151">
        <f t="shared" si="14"/>
        <v>787.77954083749228</v>
      </c>
      <c r="P76" s="151">
        <f t="shared" si="14"/>
        <v>1293.4165782343837</v>
      </c>
      <c r="Q76" s="151">
        <f t="shared" si="10"/>
        <v>4307.4826034603529</v>
      </c>
      <c r="R76" s="151">
        <f t="shared" si="11"/>
        <v>36.117383242597683</v>
      </c>
      <c r="S76" s="151">
        <f t="shared" si="11"/>
        <v>15.566783342312544</v>
      </c>
      <c r="T76" s="151">
        <f t="shared" si="9"/>
        <v>18.288629655860738</v>
      </c>
      <c r="U76" s="151">
        <f t="shared" si="9"/>
        <v>30.027203759229032</v>
      </c>
      <c r="W76" s="60"/>
    </row>
    <row r="77" spans="1:23">
      <c r="M77" s="151">
        <f t="shared" si="14"/>
        <v>1449.875</v>
      </c>
      <c r="N77" s="151">
        <f t="shared" si="14"/>
        <v>623.55549792531133</v>
      </c>
      <c r="O77" s="151">
        <f t="shared" si="14"/>
        <v>733.48745398303572</v>
      </c>
      <c r="P77" s="151">
        <f t="shared" si="14"/>
        <v>1254.1348338729726</v>
      </c>
      <c r="Q77" s="151">
        <f t="shared" si="10"/>
        <v>4061.0527857813195</v>
      </c>
      <c r="R77" s="151">
        <f t="shared" si="11"/>
        <v>35.701949136843183</v>
      </c>
      <c r="S77" s="151">
        <f t="shared" si="11"/>
        <v>15.354528266870174</v>
      </c>
      <c r="T77" s="151">
        <f t="shared" si="9"/>
        <v>18.061509974732271</v>
      </c>
      <c r="U77" s="151">
        <f t="shared" si="9"/>
        <v>30.882012621554377</v>
      </c>
      <c r="W77" s="60"/>
    </row>
    <row r="78" spans="1:23">
      <c r="M78" s="151" t="e">
        <f>+#REF!*G$43</f>
        <v>#REF!</v>
      </c>
      <c r="N78" s="151" t="e">
        <f>+#REF!*H$43</f>
        <v>#REF!</v>
      </c>
      <c r="O78" s="151" t="e">
        <f>+#REF!*I$43</f>
        <v>#REF!</v>
      </c>
      <c r="P78" s="151" t="e">
        <f>+#REF!*J$43</f>
        <v>#REF!</v>
      </c>
      <c r="Q78" s="151" t="e">
        <f t="shared" si="10"/>
        <v>#REF!</v>
      </c>
      <c r="R78" s="151" t="e">
        <f t="shared" si="11"/>
        <v>#REF!</v>
      </c>
      <c r="S78" s="151" t="e">
        <f t="shared" si="11"/>
        <v>#REF!</v>
      </c>
      <c r="T78" s="151" t="e">
        <f t="shared" si="9"/>
        <v>#REF!</v>
      </c>
      <c r="U78" s="151" t="e">
        <f t="shared" si="9"/>
        <v>#REF!</v>
      </c>
      <c r="W78" s="60"/>
    </row>
    <row r="79" spans="1:23">
      <c r="W79" s="60"/>
    </row>
    <row r="80" spans="1:23" ht="15.75" thickBot="1">
      <c r="W80" s="60"/>
    </row>
    <row r="81" spans="1:23" ht="49.9" customHeight="1" thickBot="1">
      <c r="A81" s="195" t="s">
        <v>126</v>
      </c>
      <c r="B81" s="201"/>
      <c r="C81" s="202" t="s">
        <v>114</v>
      </c>
      <c r="D81" s="202"/>
      <c r="E81" s="202"/>
      <c r="F81" s="203"/>
      <c r="G81" s="204" t="s">
        <v>56</v>
      </c>
      <c r="H81" s="204"/>
      <c r="I81" s="204"/>
      <c r="J81" s="204"/>
      <c r="K81" s="195" t="s">
        <v>94</v>
      </c>
      <c r="L81" s="196"/>
      <c r="M81" s="199"/>
      <c r="N81" s="199"/>
      <c r="O81" s="199"/>
      <c r="P81" s="200"/>
      <c r="R81" s="198"/>
      <c r="S81" s="199"/>
      <c r="T81" s="199"/>
      <c r="U81" s="200"/>
    </row>
    <row r="82" spans="1:23" ht="15.75" thickBot="1">
      <c r="A82" s="142" t="s">
        <v>47</v>
      </c>
      <c r="B82" s="171" t="s">
        <v>26</v>
      </c>
      <c r="C82" s="171" t="s">
        <v>118</v>
      </c>
      <c r="D82" s="171" t="s">
        <v>119</v>
      </c>
      <c r="E82" s="171" t="s">
        <v>120</v>
      </c>
      <c r="F82" s="172" t="s">
        <v>121</v>
      </c>
      <c r="G82" s="114" t="s">
        <v>118</v>
      </c>
      <c r="H82" s="114" t="s">
        <v>119</v>
      </c>
      <c r="I82" s="114" t="s">
        <v>120</v>
      </c>
      <c r="J82" s="114" t="s">
        <v>121</v>
      </c>
      <c r="K82" s="143" t="s">
        <v>62</v>
      </c>
      <c r="L82" s="144" t="s">
        <v>57</v>
      </c>
      <c r="M82" s="145"/>
      <c r="N82" s="145"/>
      <c r="O82" s="145"/>
      <c r="P82" s="145"/>
      <c r="Q82" s="146"/>
      <c r="R82" s="145"/>
      <c r="S82" s="145"/>
      <c r="T82" s="145"/>
      <c r="U82" s="145"/>
      <c r="W82" s="134"/>
    </row>
    <row r="83" spans="1:23">
      <c r="A83" s="130">
        <v>1</v>
      </c>
      <c r="B83" s="131" t="s">
        <v>27</v>
      </c>
      <c r="C83" s="147">
        <f>'1. EMPLOYMENT'!K83</f>
        <v>13.486111111111111</v>
      </c>
      <c r="D83" s="147">
        <f>'2. PARTICIPATION'!K83</f>
        <v>18.663947736112682</v>
      </c>
      <c r="E83" s="147">
        <f>'3. INDEP_LIVING'!T83</f>
        <v>72.243669306499484</v>
      </c>
      <c r="F83" s="148">
        <f>'4. CAPACITY'!P83</f>
        <v>59.244862499543174</v>
      </c>
      <c r="G83" s="57">
        <v>35</v>
      </c>
      <c r="H83" s="57">
        <v>35</v>
      </c>
      <c r="I83" s="57">
        <v>10</v>
      </c>
      <c r="J83" s="57">
        <v>20</v>
      </c>
      <c r="K83" s="149">
        <f t="shared" ref="K83:K110" si="15">((C83*G$83)+(D83*H$83)+(E83*I$83)+(F83*J$83))/100</f>
        <v>30.325860027086911</v>
      </c>
      <c r="L83" s="150">
        <f t="shared" ref="L83:L110" si="16">RANK(K83,K$83:K$110)</f>
        <v>12</v>
      </c>
      <c r="M83" s="151"/>
      <c r="N83" s="151"/>
      <c r="O83" s="151"/>
      <c r="P83" s="151"/>
      <c r="Q83" s="151"/>
      <c r="R83" s="151"/>
      <c r="S83" s="151"/>
      <c r="T83" s="151"/>
      <c r="U83" s="151"/>
      <c r="W83" s="60"/>
    </row>
    <row r="84" spans="1:23">
      <c r="A84" s="135">
        <v>2</v>
      </c>
      <c r="B84" s="136" t="s">
        <v>17</v>
      </c>
      <c r="C84" s="147">
        <f>'1. EMPLOYMENT'!K84</f>
        <v>20.350000000000001</v>
      </c>
      <c r="D84" s="147">
        <f>'2. PARTICIPATION'!K84</f>
        <v>10.325731565449635</v>
      </c>
      <c r="E84" s="147">
        <f>'3. INDEP_LIVING'!T84</f>
        <v>54.475962779889947</v>
      </c>
      <c r="F84" s="148">
        <f>'4. CAPACITY'!P84</f>
        <v>48.253783103496396</v>
      </c>
      <c r="G84" s="57"/>
      <c r="H84" s="57"/>
      <c r="I84" s="57" t="s">
        <v>63</v>
      </c>
      <c r="J84" s="57">
        <v>100</v>
      </c>
      <c r="K84" s="149">
        <f t="shared" si="15"/>
        <v>25.834858946595649</v>
      </c>
      <c r="L84" s="152">
        <f t="shared" si="16"/>
        <v>23</v>
      </c>
      <c r="M84" s="151"/>
      <c r="N84" s="151"/>
      <c r="O84" s="151"/>
      <c r="P84" s="151"/>
      <c r="Q84" s="151"/>
      <c r="R84" s="151"/>
      <c r="S84" s="151"/>
      <c r="T84" s="151"/>
      <c r="U84" s="151"/>
      <c r="W84" s="60"/>
    </row>
    <row r="85" spans="1:23">
      <c r="A85" s="135">
        <v>3</v>
      </c>
      <c r="B85" s="136" t="s">
        <v>18</v>
      </c>
      <c r="C85" s="147">
        <f>'1. EMPLOYMENT'!K85</f>
        <v>19.149999999999999</v>
      </c>
      <c r="D85" s="147">
        <f>'2. PARTICIPATION'!K85</f>
        <v>11.884138477058832</v>
      </c>
      <c r="E85" s="147">
        <f>'3. INDEP_LIVING'!T85</f>
        <v>68.96352730007365</v>
      </c>
      <c r="F85" s="148">
        <f>'4. CAPACITY'!P85</f>
        <v>53.418472728378894</v>
      </c>
      <c r="G85" s="68"/>
      <c r="H85" s="68"/>
      <c r="I85" s="68"/>
      <c r="J85" s="68"/>
      <c r="K85" s="149">
        <f t="shared" si="15"/>
        <v>28.441995742653734</v>
      </c>
      <c r="L85" s="152">
        <f t="shared" si="16"/>
        <v>15</v>
      </c>
      <c r="M85" s="151"/>
      <c r="N85" s="151"/>
      <c r="O85" s="151"/>
      <c r="P85" s="151"/>
      <c r="Q85" s="151"/>
      <c r="R85" s="151"/>
      <c r="S85" s="151"/>
      <c r="T85" s="151"/>
      <c r="U85" s="151"/>
      <c r="W85" s="60"/>
    </row>
    <row r="86" spans="1:23">
      <c r="A86" s="135">
        <v>4</v>
      </c>
      <c r="B86" s="136" t="s">
        <v>19</v>
      </c>
      <c r="C86" s="147">
        <f>'1. EMPLOYMENT'!K86</f>
        <v>28.524999999999999</v>
      </c>
      <c r="D86" s="147">
        <f>'2. PARTICIPATION'!K86</f>
        <v>17.865737332842595</v>
      </c>
      <c r="E86" s="147">
        <f>'3. INDEP_LIVING'!T86</f>
        <v>77.301331002275731</v>
      </c>
      <c r="F86" s="148">
        <f>'4. CAPACITY'!P86</f>
        <v>63.348342311400842</v>
      </c>
      <c r="G86" s="68"/>
      <c r="H86" s="68"/>
      <c r="I86" s="68"/>
      <c r="J86" s="68"/>
      <c r="K86" s="149">
        <f t="shared" si="15"/>
        <v>36.636559629002647</v>
      </c>
      <c r="L86" s="152">
        <f t="shared" si="16"/>
        <v>3</v>
      </c>
      <c r="M86" s="151"/>
      <c r="N86" s="151"/>
      <c r="O86" s="151"/>
      <c r="P86" s="151"/>
      <c r="Q86" s="151"/>
      <c r="R86" s="151"/>
      <c r="S86" s="151"/>
      <c r="T86" s="151"/>
      <c r="U86" s="151"/>
      <c r="W86" s="60"/>
    </row>
    <row r="87" spans="1:23">
      <c r="A87" s="135">
        <v>5</v>
      </c>
      <c r="B87" s="136" t="s">
        <v>16</v>
      </c>
      <c r="C87" s="147">
        <f>'1. EMPLOYMENT'!K87</f>
        <v>24.1</v>
      </c>
      <c r="D87" s="147">
        <f>'2. PARTICIPATION'!K87</f>
        <v>14.353315895300627</v>
      </c>
      <c r="E87" s="147">
        <f>'3. INDEP_LIVING'!T87</f>
        <v>71.955548855049514</v>
      </c>
      <c r="F87" s="148">
        <f>'4. CAPACITY'!P87</f>
        <v>55.492009447243561</v>
      </c>
      <c r="G87" s="68"/>
      <c r="H87" s="68"/>
      <c r="I87" s="68"/>
      <c r="J87" s="68"/>
      <c r="K87" s="149">
        <f t="shared" si="15"/>
        <v>31.752617338308884</v>
      </c>
      <c r="L87" s="152">
        <f t="shared" si="16"/>
        <v>9</v>
      </c>
      <c r="M87" s="151"/>
      <c r="N87" s="151"/>
      <c r="O87" s="151"/>
      <c r="P87" s="151"/>
      <c r="Q87" s="151"/>
      <c r="R87" s="151"/>
      <c r="S87" s="151"/>
      <c r="T87" s="151"/>
      <c r="U87" s="151"/>
      <c r="W87" s="60"/>
    </row>
    <row r="88" spans="1:23">
      <c r="A88" s="135">
        <v>6</v>
      </c>
      <c r="B88" s="136" t="s">
        <v>20</v>
      </c>
      <c r="C88" s="147">
        <f>'1. EMPLOYMENT'!K88</f>
        <v>36.625</v>
      </c>
      <c r="D88" s="147">
        <f>'2. PARTICIPATION'!K88</f>
        <v>12.833074935400518</v>
      </c>
      <c r="E88" s="147">
        <f>'3. INDEP_LIVING'!T88</f>
        <v>62.993156445977959</v>
      </c>
      <c r="F88" s="148">
        <f>'4. CAPACITY'!P88</f>
        <v>47.461442155500833</v>
      </c>
      <c r="G88" s="68"/>
      <c r="H88" s="68"/>
      <c r="I88" s="68"/>
      <c r="J88" s="68"/>
      <c r="K88" s="149">
        <f t="shared" si="15"/>
        <v>33.101930303088146</v>
      </c>
      <c r="L88" s="152">
        <f t="shared" si="16"/>
        <v>6</v>
      </c>
      <c r="M88" s="151"/>
      <c r="N88" s="151"/>
      <c r="O88" s="151"/>
      <c r="P88" s="151"/>
      <c r="Q88" s="151"/>
      <c r="R88" s="151"/>
      <c r="S88" s="151"/>
      <c r="T88" s="151"/>
      <c r="U88" s="151"/>
      <c r="W88" s="60"/>
    </row>
    <row r="89" spans="1:23">
      <c r="A89" s="135">
        <v>7</v>
      </c>
      <c r="B89" s="136" t="s">
        <v>21</v>
      </c>
      <c r="C89" s="147">
        <f>'1. EMPLOYMENT'!K89</f>
        <v>23.925000000000001</v>
      </c>
      <c r="D89" s="147">
        <f>'2. PARTICIPATION'!K89</f>
        <v>14.498990607091415</v>
      </c>
      <c r="E89" s="147">
        <f>'3. INDEP_LIVING'!T89</f>
        <v>73.05808356348048</v>
      </c>
      <c r="F89" s="148">
        <f>'4. CAPACITY'!P89</f>
        <v>58.269365211140986</v>
      </c>
      <c r="G89" s="68"/>
      <c r="H89" s="68"/>
      <c r="I89" s="68"/>
      <c r="J89" s="68"/>
      <c r="K89" s="149">
        <f t="shared" si="15"/>
        <v>32.408078111058238</v>
      </c>
      <c r="L89" s="152">
        <f t="shared" si="16"/>
        <v>7</v>
      </c>
      <c r="M89" s="151"/>
      <c r="N89" s="151"/>
      <c r="O89" s="151"/>
      <c r="P89" s="151"/>
      <c r="Q89" s="151"/>
      <c r="R89" s="151"/>
      <c r="S89" s="151"/>
      <c r="T89" s="151"/>
      <c r="U89" s="151"/>
      <c r="W89" s="60"/>
    </row>
    <row r="90" spans="1:23">
      <c r="A90" s="135">
        <v>8</v>
      </c>
      <c r="B90" s="136" t="s">
        <v>22</v>
      </c>
      <c r="C90" s="147">
        <f>'1. EMPLOYMENT'!K90</f>
        <v>15.6</v>
      </c>
      <c r="D90" s="147">
        <f>'2. PARTICIPATION'!K90</f>
        <v>13.827956989247312</v>
      </c>
      <c r="E90" s="147">
        <f>'3. INDEP_LIVING'!T90</f>
        <v>62.258682957139101</v>
      </c>
      <c r="F90" s="148">
        <f>'4. CAPACITY'!P90</f>
        <v>47.401063930789064</v>
      </c>
      <c r="G90" s="68"/>
      <c r="H90" s="68"/>
      <c r="I90" s="68"/>
      <c r="J90" s="68"/>
      <c r="K90" s="149">
        <f t="shared" si="15"/>
        <v>26.005866028108287</v>
      </c>
      <c r="L90" s="152">
        <f t="shared" si="16"/>
        <v>22</v>
      </c>
      <c r="M90" s="151"/>
      <c r="N90" s="151"/>
      <c r="O90" s="151"/>
      <c r="P90" s="151"/>
      <c r="Q90" s="151"/>
      <c r="R90" s="151"/>
      <c r="S90" s="151"/>
      <c r="T90" s="151"/>
      <c r="U90" s="151"/>
      <c r="W90" s="60"/>
    </row>
    <row r="91" spans="1:23">
      <c r="A91" s="135">
        <v>9</v>
      </c>
      <c r="B91" s="136" t="s">
        <v>23</v>
      </c>
      <c r="C91" s="147">
        <f>'1. EMPLOYMENT'!K91</f>
        <v>16.725000000000001</v>
      </c>
      <c r="D91" s="147">
        <f>'2. PARTICIPATION'!K91</f>
        <v>12.984029859029858</v>
      </c>
      <c r="E91" s="147">
        <f>'3. INDEP_LIVING'!T91</f>
        <v>67.017638200255675</v>
      </c>
      <c r="F91" s="148">
        <f>'4. CAPACITY'!P91</f>
        <v>53.826214501831515</v>
      </c>
      <c r="G91" s="68"/>
      <c r="H91" s="68"/>
      <c r="I91" s="68"/>
      <c r="J91" s="68"/>
      <c r="K91" s="149">
        <f t="shared" si="15"/>
        <v>27.865167171052317</v>
      </c>
      <c r="L91" s="152">
        <f t="shared" si="16"/>
        <v>18</v>
      </c>
      <c r="M91" s="151"/>
      <c r="N91" s="151"/>
      <c r="O91" s="151"/>
      <c r="P91" s="151"/>
      <c r="Q91" s="151"/>
      <c r="R91" s="151"/>
      <c r="S91" s="151"/>
      <c r="T91" s="151"/>
      <c r="U91" s="151"/>
      <c r="W91" s="60"/>
    </row>
    <row r="92" spans="1:23">
      <c r="A92" s="135">
        <v>10</v>
      </c>
      <c r="B92" s="136" t="s">
        <v>24</v>
      </c>
      <c r="C92" s="147">
        <f>'1. EMPLOYMENT'!K92</f>
        <v>17.925000000000001</v>
      </c>
      <c r="D92" s="147">
        <f>'2. PARTICIPATION'!K92</f>
        <v>19.672961150188172</v>
      </c>
      <c r="E92" s="147">
        <f>'3. INDEP_LIVING'!T92</f>
        <v>73.216542573143457</v>
      </c>
      <c r="F92" s="148">
        <f>'4. CAPACITY'!P92</f>
        <v>59.34099916331661</v>
      </c>
      <c r="G92" s="153"/>
      <c r="H92" s="153"/>
      <c r="I92" s="153"/>
      <c r="J92" s="153"/>
      <c r="K92" s="149">
        <f t="shared" si="15"/>
        <v>32.349140492543526</v>
      </c>
      <c r="L92" s="152">
        <f t="shared" si="16"/>
        <v>8</v>
      </c>
      <c r="M92" s="151"/>
      <c r="N92" s="151"/>
      <c r="O92" s="151"/>
      <c r="P92" s="151"/>
      <c r="Q92" s="151"/>
      <c r="R92" s="151"/>
      <c r="S92" s="151"/>
      <c r="T92" s="151"/>
      <c r="U92" s="151"/>
      <c r="W92" s="60"/>
    </row>
    <row r="93" spans="1:23">
      <c r="A93" s="135">
        <v>11</v>
      </c>
      <c r="B93" s="136" t="s">
        <v>54</v>
      </c>
      <c r="C93" s="147">
        <f>'1. EMPLOYMENT'!K93</f>
        <v>16.774999999999999</v>
      </c>
      <c r="D93" s="147">
        <f>'2. PARTICIPATION'!K93</f>
        <v>12.0158037199199</v>
      </c>
      <c r="E93" s="147">
        <f>'3. INDEP_LIVING'!T93</f>
        <v>56.974782735808603</v>
      </c>
      <c r="F93" s="148">
        <f>'4. CAPACITY'!P93</f>
        <v>47.9399533403314</v>
      </c>
      <c r="G93" s="153"/>
      <c r="H93" s="153"/>
      <c r="I93" s="153"/>
      <c r="J93" s="153"/>
      <c r="K93" s="149">
        <f t="shared" si="15"/>
        <v>25.362250243619101</v>
      </c>
      <c r="L93" s="152">
        <f t="shared" si="16"/>
        <v>24</v>
      </c>
      <c r="M93" s="151"/>
      <c r="N93" s="151"/>
      <c r="O93" s="151"/>
      <c r="P93" s="151"/>
      <c r="Q93" s="151"/>
      <c r="R93" s="151"/>
      <c r="S93" s="151"/>
      <c r="T93" s="151"/>
      <c r="U93" s="151"/>
      <c r="W93" s="60"/>
    </row>
    <row r="94" spans="1:23">
      <c r="A94" s="135">
        <v>12</v>
      </c>
      <c r="B94" s="136" t="s">
        <v>25</v>
      </c>
      <c r="C94" s="147">
        <f>'1. EMPLOYMENT'!K94</f>
        <v>12.824999999999999</v>
      </c>
      <c r="D94" s="147">
        <f>'2. PARTICIPATION'!K94</f>
        <v>17.923316678646021</v>
      </c>
      <c r="E94" s="147">
        <f>'3. INDEP_LIVING'!T94</f>
        <v>66.232209985556523</v>
      </c>
      <c r="F94" s="148">
        <f>'4. CAPACITY'!P94</f>
        <v>49.763292860290612</v>
      </c>
      <c r="G94" s="153"/>
      <c r="H94" s="153"/>
      <c r="I94" s="153"/>
      <c r="J94" s="153"/>
      <c r="K94" s="149">
        <f t="shared" si="15"/>
        <v>27.337790408139881</v>
      </c>
      <c r="L94" s="152">
        <f t="shared" si="16"/>
        <v>19</v>
      </c>
      <c r="M94" s="151"/>
      <c r="N94" s="151"/>
      <c r="O94" s="151"/>
      <c r="P94" s="151"/>
      <c r="Q94" s="151"/>
      <c r="R94" s="151"/>
      <c r="S94" s="151"/>
      <c r="T94" s="151"/>
      <c r="U94" s="151"/>
      <c r="W94" s="60"/>
    </row>
    <row r="95" spans="1:23">
      <c r="A95" s="135">
        <v>13</v>
      </c>
      <c r="B95" s="136" t="s">
        <v>0</v>
      </c>
      <c r="C95" s="147">
        <f>'1. EMPLOYMENT'!K95</f>
        <v>22.024999999999999</v>
      </c>
      <c r="D95" s="147">
        <f>'2. PARTICIPATION'!K95</f>
        <v>12.986607142857142</v>
      </c>
      <c r="E95" s="147">
        <f>'3. INDEP_LIVING'!T95</f>
        <v>64.234546108718646</v>
      </c>
      <c r="F95" s="148">
        <f>'4. CAPACITY'!P95</f>
        <v>42.897353498159291</v>
      </c>
      <c r="G95" s="153"/>
      <c r="H95" s="153"/>
      <c r="I95" s="153"/>
      <c r="J95" s="153"/>
      <c r="K95" s="149">
        <f t="shared" si="15"/>
        <v>27.256987810503723</v>
      </c>
      <c r="L95" s="152">
        <f t="shared" si="16"/>
        <v>20</v>
      </c>
      <c r="M95" s="151"/>
      <c r="N95" s="151"/>
      <c r="O95" s="151"/>
      <c r="P95" s="151"/>
      <c r="Q95" s="151"/>
      <c r="R95" s="151"/>
      <c r="S95" s="151"/>
      <c r="T95" s="151"/>
      <c r="U95" s="151"/>
      <c r="W95" s="60"/>
    </row>
    <row r="96" spans="1:23">
      <c r="A96" s="135">
        <v>14</v>
      </c>
      <c r="B96" s="136" t="s">
        <v>1</v>
      </c>
      <c r="C96" s="147">
        <f>'1. EMPLOYMENT'!K96</f>
        <v>35.024999999999999</v>
      </c>
      <c r="D96" s="147">
        <f>'2. PARTICIPATION'!K96</f>
        <v>12.268898861145351</v>
      </c>
      <c r="E96" s="147">
        <f>'3. INDEP_LIVING'!T96</f>
        <v>50.804720688865139</v>
      </c>
      <c r="F96" s="148">
        <f>'4. CAPACITY'!P96</f>
        <v>45.302788423074716</v>
      </c>
      <c r="G96" s="153"/>
      <c r="H96" s="153"/>
      <c r="I96" s="153"/>
      <c r="J96" s="153"/>
      <c r="K96" s="149">
        <f t="shared" si="15"/>
        <v>30.69389435490233</v>
      </c>
      <c r="L96" s="152">
        <f t="shared" si="16"/>
        <v>10</v>
      </c>
      <c r="M96" s="151"/>
      <c r="N96" s="151"/>
      <c r="O96" s="151"/>
      <c r="P96" s="151"/>
      <c r="Q96" s="151"/>
      <c r="R96" s="151"/>
      <c r="S96" s="151"/>
      <c r="T96" s="151"/>
      <c r="U96" s="151"/>
      <c r="W96" s="60"/>
    </row>
    <row r="97" spans="1:23" ht="14.65" customHeight="1">
      <c r="A97" s="135">
        <v>15</v>
      </c>
      <c r="B97" s="136" t="s">
        <v>2</v>
      </c>
      <c r="C97" s="147">
        <f>'1. EMPLOYMENT'!K97</f>
        <v>26.111861313868612</v>
      </c>
      <c r="D97" s="147">
        <f>'2. PARTICIPATION'!K97</f>
        <v>11.244360784822568</v>
      </c>
      <c r="E97" s="147">
        <f>'3. INDEP_LIVING'!T97</f>
        <v>62.033351478880292</v>
      </c>
      <c r="F97" s="148">
        <f>'4. CAPACITY'!P97</f>
        <v>44.154521999899593</v>
      </c>
      <c r="G97" s="153"/>
      <c r="H97" s="153"/>
      <c r="I97" s="153"/>
      <c r="J97" s="153"/>
      <c r="K97" s="149">
        <f t="shared" si="15"/>
        <v>28.108917282409863</v>
      </c>
      <c r="L97" s="152">
        <f t="shared" si="16"/>
        <v>17</v>
      </c>
      <c r="M97" s="151"/>
      <c r="N97" s="151"/>
      <c r="O97" s="151"/>
      <c r="P97" s="151"/>
      <c r="Q97" s="151"/>
      <c r="R97" s="151"/>
      <c r="S97" s="151"/>
      <c r="T97" s="151"/>
      <c r="U97" s="151"/>
      <c r="W97" s="60"/>
    </row>
    <row r="98" spans="1:23">
      <c r="A98" s="135">
        <v>16</v>
      </c>
      <c r="B98" s="136" t="s">
        <v>3</v>
      </c>
      <c r="C98" s="147">
        <f>'1. EMPLOYMENT'!K98</f>
        <v>15.630960264900663</v>
      </c>
      <c r="D98" s="147">
        <f>'2. PARTICIPATION'!K98</f>
        <v>15.281267655184202</v>
      </c>
      <c r="E98" s="147">
        <f>'3. INDEP_LIVING'!T98</f>
        <v>73.574287301722194</v>
      </c>
      <c r="F98" s="148">
        <f>'4. CAPACITY'!P98</f>
        <v>58.926279801134669</v>
      </c>
      <c r="G98" s="153"/>
      <c r="H98" s="153"/>
      <c r="I98" s="153"/>
      <c r="J98" s="153"/>
      <c r="K98" s="149">
        <f t="shared" si="15"/>
        <v>29.96196446242886</v>
      </c>
      <c r="L98" s="152">
        <f t="shared" si="16"/>
        <v>13</v>
      </c>
      <c r="M98" s="151" t="s">
        <v>115</v>
      </c>
      <c r="N98" s="151"/>
      <c r="O98" s="151"/>
      <c r="P98" s="151"/>
      <c r="Q98" s="151"/>
      <c r="R98" s="151" t="s">
        <v>116</v>
      </c>
      <c r="S98" s="151"/>
      <c r="T98" s="151"/>
      <c r="U98" s="151"/>
      <c r="W98" s="60"/>
    </row>
    <row r="99" spans="1:23">
      <c r="A99" s="135">
        <v>17</v>
      </c>
      <c r="B99" s="136" t="s">
        <v>4</v>
      </c>
      <c r="C99" s="147">
        <f>'1. EMPLOYMENT'!K99</f>
        <v>13.297872340425533</v>
      </c>
      <c r="D99" s="147">
        <f>'2. PARTICIPATION'!K99</f>
        <v>13.284192629621021</v>
      </c>
      <c r="E99" s="147">
        <f>'3. INDEP_LIVING'!T99</f>
        <v>66.979928925367133</v>
      </c>
      <c r="F99" s="148">
        <f>'4. CAPACITY'!P99</f>
        <v>45.442335841194158</v>
      </c>
      <c r="G99" s="153"/>
      <c r="H99" s="153"/>
      <c r="I99" s="153"/>
      <c r="J99" s="153"/>
      <c r="K99" s="149">
        <f t="shared" si="15"/>
        <v>25.090182800291835</v>
      </c>
      <c r="L99" s="152">
        <f t="shared" si="16"/>
        <v>25</v>
      </c>
      <c r="M99" s="151" t="s">
        <v>118</v>
      </c>
      <c r="N99" s="151" t="s">
        <v>119</v>
      </c>
      <c r="O99" s="151" t="s">
        <v>120</v>
      </c>
      <c r="P99" s="151" t="s">
        <v>121</v>
      </c>
      <c r="Q99" s="151" t="s">
        <v>123</v>
      </c>
      <c r="R99" s="151" t="s">
        <v>118</v>
      </c>
      <c r="S99" s="151" t="s">
        <v>119</v>
      </c>
      <c r="T99" s="151" t="s">
        <v>120</v>
      </c>
      <c r="U99" s="151" t="s">
        <v>121</v>
      </c>
      <c r="W99" s="60"/>
    </row>
    <row r="100" spans="1:23">
      <c r="A100" s="135">
        <v>18</v>
      </c>
      <c r="B100" s="136" t="s">
        <v>5</v>
      </c>
      <c r="C100" s="147">
        <f>'1. EMPLOYMENT'!K100</f>
        <v>6.9799295774647883</v>
      </c>
      <c r="D100" s="147">
        <f>'2. PARTICIPATION'!K100</f>
        <v>14.628437860482061</v>
      </c>
      <c r="E100" s="147">
        <f>'3. INDEP_LIVING'!T100</f>
        <v>71.369129938696062</v>
      </c>
      <c r="F100" s="148">
        <f>'4. CAPACITY'!P100</f>
        <v>51.367136436039722</v>
      </c>
      <c r="G100" s="153"/>
      <c r="H100" s="153"/>
      <c r="I100" s="153"/>
      <c r="J100" s="153"/>
      <c r="K100" s="149">
        <f t="shared" si="15"/>
        <v>24.973268884358948</v>
      </c>
      <c r="L100" s="152">
        <f t="shared" si="16"/>
        <v>26</v>
      </c>
      <c r="M100" s="151">
        <f t="shared" ref="M100:P109" si="17">+C83*G$43</f>
        <v>472.01388888888886</v>
      </c>
      <c r="N100" s="151">
        <f t="shared" si="17"/>
        <v>653.23817076394391</v>
      </c>
      <c r="O100" s="151">
        <f t="shared" si="17"/>
        <v>722.43669306499487</v>
      </c>
      <c r="P100" s="151">
        <f t="shared" si="17"/>
        <v>1184.8972499908634</v>
      </c>
      <c r="Q100" s="151">
        <f>SUM(M100:P100)</f>
        <v>3032.586002708691</v>
      </c>
      <c r="R100" s="151">
        <f>M100/$Q100*100</f>
        <v>15.564732161504683</v>
      </c>
      <c r="S100" s="151">
        <f>N100/$Q100*100</f>
        <v>21.540631335120413</v>
      </c>
      <c r="T100" s="151">
        <f t="shared" ref="T100:U126" si="18">O100/$Q100*100</f>
        <v>23.822463482312386</v>
      </c>
      <c r="U100" s="151">
        <f t="shared" si="18"/>
        <v>39.072173021062518</v>
      </c>
      <c r="W100" s="60"/>
    </row>
    <row r="101" spans="1:23">
      <c r="A101" s="135">
        <v>19</v>
      </c>
      <c r="B101" s="136" t="s">
        <v>6</v>
      </c>
      <c r="C101" s="147">
        <f>'1. EMPLOYMENT'!K101</f>
        <v>23.25</v>
      </c>
      <c r="D101" s="147">
        <f>'2. PARTICIPATION'!K101</f>
        <v>21.33263570526875</v>
      </c>
      <c r="E101" s="147">
        <f>'3. INDEP_LIVING'!T101</f>
        <v>77.027027805115893</v>
      </c>
      <c r="F101" s="148">
        <f>'4. CAPACITY'!P101</f>
        <v>61.846785374485997</v>
      </c>
      <c r="G101" s="153"/>
      <c r="H101" s="153"/>
      <c r="I101" s="153"/>
      <c r="J101" s="153"/>
      <c r="K101" s="149">
        <f t="shared" si="15"/>
        <v>35.675982352252852</v>
      </c>
      <c r="L101" s="152">
        <f t="shared" si="16"/>
        <v>5</v>
      </c>
      <c r="M101" s="151">
        <f t="shared" si="17"/>
        <v>712.25</v>
      </c>
      <c r="N101" s="151">
        <f t="shared" si="17"/>
        <v>361.40060479073725</v>
      </c>
      <c r="O101" s="151">
        <f t="shared" si="17"/>
        <v>544.75962779889949</v>
      </c>
      <c r="P101" s="151">
        <f t="shared" si="17"/>
        <v>965.07566206992794</v>
      </c>
      <c r="Q101" s="151">
        <f t="shared" ref="Q101:Q126" si="19">SUM(M101:P101)</f>
        <v>2583.485894659565</v>
      </c>
      <c r="R101" s="151">
        <f t="shared" ref="R101:S126" si="20">M101/$Q101*100</f>
        <v>27.569339607091436</v>
      </c>
      <c r="S101" s="151">
        <f t="shared" si="20"/>
        <v>13.988874703663139</v>
      </c>
      <c r="T101" s="151">
        <f t="shared" si="18"/>
        <v>21.086224195185103</v>
      </c>
      <c r="U101" s="151">
        <f t="shared" si="18"/>
        <v>37.355561494060311</v>
      </c>
      <c r="W101" s="60"/>
    </row>
    <row r="102" spans="1:23">
      <c r="A102" s="135">
        <v>20</v>
      </c>
      <c r="B102" s="136" t="s">
        <v>7</v>
      </c>
      <c r="C102" s="147">
        <f>'1. EMPLOYMENT'!K102</f>
        <v>16.574999999999999</v>
      </c>
      <c r="D102" s="147">
        <f>'2. PARTICIPATION'!K102</f>
        <v>14.796193497224426</v>
      </c>
      <c r="E102" s="147">
        <f>'3. INDEP_LIVING'!T102</f>
        <v>70.169991161670211</v>
      </c>
      <c r="F102" s="148">
        <f>'4. CAPACITY'!P102</f>
        <v>52.898287313205763</v>
      </c>
      <c r="G102" s="153"/>
      <c r="H102" s="153"/>
      <c r="I102" s="153"/>
      <c r="J102" s="153"/>
      <c r="K102" s="149">
        <f t="shared" si="15"/>
        <v>28.576574302836725</v>
      </c>
      <c r="L102" s="152">
        <f t="shared" si="16"/>
        <v>14</v>
      </c>
      <c r="M102" s="151">
        <f t="shared" si="17"/>
        <v>670.25</v>
      </c>
      <c r="N102" s="151">
        <f t="shared" si="17"/>
        <v>415.94484669705912</v>
      </c>
      <c r="O102" s="151">
        <f t="shared" si="17"/>
        <v>689.63527300073656</v>
      </c>
      <c r="P102" s="151">
        <f t="shared" si="17"/>
        <v>1068.3694545675778</v>
      </c>
      <c r="Q102" s="151">
        <f t="shared" si="19"/>
        <v>2844.1995742653735</v>
      </c>
      <c r="R102" s="151">
        <f t="shared" si="20"/>
        <v>23.565505250211512</v>
      </c>
      <c r="S102" s="151">
        <f t="shared" si="20"/>
        <v>14.624319983048069</v>
      </c>
      <c r="T102" s="151">
        <f t="shared" si="18"/>
        <v>24.247077428765245</v>
      </c>
      <c r="U102" s="151">
        <f t="shared" si="18"/>
        <v>37.563097337975179</v>
      </c>
      <c r="W102" s="60"/>
    </row>
    <row r="103" spans="1:23">
      <c r="A103" s="135">
        <v>21</v>
      </c>
      <c r="B103" s="136" t="s">
        <v>8</v>
      </c>
      <c r="C103" s="147">
        <f>'1. EMPLOYMENT'!K103</f>
        <v>12.05</v>
      </c>
      <c r="D103" s="147">
        <f>'2. PARTICIPATION'!K103</f>
        <v>12.080887136920545</v>
      </c>
      <c r="E103" s="147">
        <f>'3. INDEP_LIVING'!T103</f>
        <v>65.0000127316017</v>
      </c>
      <c r="F103" s="148">
        <f>'4. CAPACITY'!P103</f>
        <v>48.264496052249328</v>
      </c>
      <c r="G103" s="153"/>
      <c r="H103" s="153"/>
      <c r="I103" s="153"/>
      <c r="J103" s="153"/>
      <c r="K103" s="149">
        <f t="shared" si="15"/>
        <v>24.598710981532232</v>
      </c>
      <c r="L103" s="152">
        <f t="shared" si="16"/>
        <v>27</v>
      </c>
      <c r="M103" s="151">
        <f t="shared" si="17"/>
        <v>998.375</v>
      </c>
      <c r="N103" s="151">
        <f t="shared" si="17"/>
        <v>625.30080664949082</v>
      </c>
      <c r="O103" s="151">
        <f t="shared" si="17"/>
        <v>773.01331002275731</v>
      </c>
      <c r="P103" s="151">
        <f t="shared" si="17"/>
        <v>1266.9668462280169</v>
      </c>
      <c r="Q103" s="151">
        <f t="shared" si="19"/>
        <v>3663.655962900265</v>
      </c>
      <c r="R103" s="151">
        <f t="shared" si="20"/>
        <v>27.250784738249685</v>
      </c>
      <c r="S103" s="151">
        <f t="shared" si="20"/>
        <v>17.067672646710065</v>
      </c>
      <c r="T103" s="151">
        <f t="shared" si="18"/>
        <v>21.099506008495833</v>
      </c>
      <c r="U103" s="151">
        <f t="shared" si="18"/>
        <v>34.582036606544413</v>
      </c>
      <c r="W103" s="60"/>
    </row>
    <row r="104" spans="1:23">
      <c r="A104" s="135">
        <v>22</v>
      </c>
      <c r="B104" s="136" t="s">
        <v>9</v>
      </c>
      <c r="C104" s="147">
        <f>'1. EMPLOYMENT'!K104</f>
        <v>31.125</v>
      </c>
      <c r="D104" s="147">
        <f>'2. PARTICIPATION'!K104</f>
        <v>11.061718797662472</v>
      </c>
      <c r="E104" s="147">
        <f>'3. INDEP_LIVING'!T104</f>
        <v>65.849373634513114</v>
      </c>
      <c r="F104" s="148">
        <f>'4. CAPACITY'!P104</f>
        <v>45.832028331118558</v>
      </c>
      <c r="G104" s="68"/>
      <c r="H104" s="68"/>
      <c r="I104" s="68"/>
      <c r="J104" s="68"/>
      <c r="K104" s="149">
        <f t="shared" si="15"/>
        <v>30.516694608856888</v>
      </c>
      <c r="L104" s="152">
        <f t="shared" si="16"/>
        <v>11</v>
      </c>
      <c r="M104" s="151">
        <f t="shared" si="17"/>
        <v>843.5</v>
      </c>
      <c r="N104" s="151">
        <f t="shared" si="17"/>
        <v>502.36605633552193</v>
      </c>
      <c r="O104" s="151">
        <f t="shared" si="17"/>
        <v>719.55548855049517</v>
      </c>
      <c r="P104" s="151">
        <f t="shared" si="17"/>
        <v>1109.8401889448712</v>
      </c>
      <c r="Q104" s="151">
        <f t="shared" si="19"/>
        <v>3175.2617338308883</v>
      </c>
      <c r="R104" s="151">
        <f t="shared" si="20"/>
        <v>26.564739246938696</v>
      </c>
      <c r="S104" s="151">
        <f t="shared" si="20"/>
        <v>15.821248717327865</v>
      </c>
      <c r="T104" s="151">
        <f t="shared" si="18"/>
        <v>22.661296890394173</v>
      </c>
      <c r="U104" s="151">
        <f t="shared" si="18"/>
        <v>34.952715145339269</v>
      </c>
      <c r="W104" s="60"/>
    </row>
    <row r="105" spans="1:23">
      <c r="A105" s="135">
        <v>23</v>
      </c>
      <c r="B105" s="136" t="s">
        <v>10</v>
      </c>
      <c r="C105" s="147">
        <f>'1. EMPLOYMENT'!K105</f>
        <v>28.35</v>
      </c>
      <c r="D105" s="147">
        <f>'2. PARTICIPATION'!K105</f>
        <v>7.9706439647978904</v>
      </c>
      <c r="E105" s="147">
        <f>'3. INDEP_LIVING'!T105</f>
        <v>55.866529064406656</v>
      </c>
      <c r="F105" s="148">
        <f>'4. CAPACITY'!P105</f>
        <v>41.971939609393957</v>
      </c>
      <c r="G105" s="68"/>
      <c r="H105" s="68"/>
      <c r="I105" s="68"/>
      <c r="J105" s="68"/>
      <c r="K105" s="149">
        <f t="shared" si="15"/>
        <v>26.693266215998719</v>
      </c>
      <c r="L105" s="152">
        <f t="shared" si="16"/>
        <v>21</v>
      </c>
      <c r="M105" s="151">
        <f t="shared" si="17"/>
        <v>1281.875</v>
      </c>
      <c r="N105" s="151">
        <f t="shared" si="17"/>
        <v>449.15762273901811</v>
      </c>
      <c r="O105" s="151">
        <f t="shared" si="17"/>
        <v>629.93156445977957</v>
      </c>
      <c r="P105" s="151">
        <f t="shared" si="17"/>
        <v>949.22884311001667</v>
      </c>
      <c r="Q105" s="151">
        <f t="shared" si="19"/>
        <v>3310.1930303088147</v>
      </c>
      <c r="R105" s="151">
        <f t="shared" si="20"/>
        <v>38.725083046906519</v>
      </c>
      <c r="S105" s="151">
        <f t="shared" si="20"/>
        <v>13.568925395783197</v>
      </c>
      <c r="T105" s="151">
        <f t="shared" si="18"/>
        <v>19.030055307711525</v>
      </c>
      <c r="U105" s="151">
        <f t="shared" si="18"/>
        <v>28.675936249598749</v>
      </c>
      <c r="W105" s="60"/>
    </row>
    <row r="106" spans="1:23">
      <c r="A106" s="135">
        <v>24</v>
      </c>
      <c r="B106" s="136" t="s">
        <v>11</v>
      </c>
      <c r="C106" s="147">
        <f>'1. EMPLOYMENT'!K106</f>
        <v>13.45</v>
      </c>
      <c r="D106" s="147">
        <f>'2. PARTICIPATION'!K106</f>
        <v>17.145589315366774</v>
      </c>
      <c r="E106" s="147">
        <f>'3. INDEP_LIVING'!T106</f>
        <v>69.365820901466364</v>
      </c>
      <c r="F106" s="148">
        <f>'4. CAPACITY'!P106</f>
        <v>52.420399162246149</v>
      </c>
      <c r="G106" s="68"/>
      <c r="H106" s="68"/>
      <c r="I106" s="68"/>
      <c r="J106" s="68"/>
      <c r="K106" s="149">
        <f t="shared" si="15"/>
        <v>28.129118182974235</v>
      </c>
      <c r="L106" s="152">
        <f t="shared" si="16"/>
        <v>16</v>
      </c>
      <c r="M106" s="151">
        <f t="shared" si="17"/>
        <v>837.375</v>
      </c>
      <c r="N106" s="151">
        <f t="shared" si="17"/>
        <v>507.46467124819952</v>
      </c>
      <c r="O106" s="151">
        <f t="shared" si="17"/>
        <v>730.58083563480477</v>
      </c>
      <c r="P106" s="151">
        <f t="shared" si="17"/>
        <v>1165.3873042228197</v>
      </c>
      <c r="Q106" s="151">
        <f t="shared" si="19"/>
        <v>3240.8078111058239</v>
      </c>
      <c r="R106" s="151">
        <f t="shared" si="20"/>
        <v>25.838465247165399</v>
      </c>
      <c r="S106" s="151">
        <f t="shared" si="20"/>
        <v>15.658585785592857</v>
      </c>
      <c r="T106" s="151">
        <f t="shared" si="18"/>
        <v>22.543170660450766</v>
      </c>
      <c r="U106" s="151">
        <f t="shared" si="18"/>
        <v>35.95977830679098</v>
      </c>
      <c r="W106" s="60"/>
    </row>
    <row r="107" spans="1:23">
      <c r="A107" s="135">
        <v>25</v>
      </c>
      <c r="B107" s="136" t="s">
        <v>12</v>
      </c>
      <c r="C107" s="147">
        <f>'1. EMPLOYMENT'!K107</f>
        <v>11.705555555555556</v>
      </c>
      <c r="D107" s="147">
        <f>'2. PARTICIPATION'!K107</f>
        <v>13.518084286264937</v>
      </c>
      <c r="E107" s="147">
        <f>'3. INDEP_LIVING'!T107</f>
        <v>66.098285375612761</v>
      </c>
      <c r="F107" s="148">
        <f>'4. CAPACITY'!P107</f>
        <v>44.123711066762858</v>
      </c>
      <c r="G107" s="68"/>
      <c r="H107" s="68"/>
      <c r="I107" s="68"/>
      <c r="J107" s="68"/>
      <c r="K107" s="149">
        <f t="shared" si="15"/>
        <v>24.262844695551021</v>
      </c>
      <c r="L107" s="152">
        <f t="shared" si="16"/>
        <v>28</v>
      </c>
      <c r="M107" s="151">
        <f t="shared" si="17"/>
        <v>546</v>
      </c>
      <c r="N107" s="151">
        <f t="shared" si="17"/>
        <v>483.97849462365593</v>
      </c>
      <c r="O107" s="151">
        <f t="shared" si="17"/>
        <v>622.58682957139104</v>
      </c>
      <c r="P107" s="151">
        <f t="shared" si="17"/>
        <v>948.02127861578128</v>
      </c>
      <c r="Q107" s="151">
        <f t="shared" si="19"/>
        <v>2600.5866028108285</v>
      </c>
      <c r="R107" s="151">
        <f t="shared" si="20"/>
        <v>20.995263122937693</v>
      </c>
      <c r="S107" s="151">
        <f t="shared" si="20"/>
        <v>18.610358682173885</v>
      </c>
      <c r="T107" s="151">
        <f t="shared" si="18"/>
        <v>23.940245977521833</v>
      </c>
      <c r="U107" s="151">
        <f t="shared" si="18"/>
        <v>36.454132217366578</v>
      </c>
      <c r="W107" s="60"/>
    </row>
    <row r="108" spans="1:23">
      <c r="A108" s="135">
        <v>26</v>
      </c>
      <c r="B108" s="136" t="s">
        <v>13</v>
      </c>
      <c r="C108" s="147">
        <f>'1. EMPLOYMENT'!K108</f>
        <v>29.65</v>
      </c>
      <c r="D108" s="147">
        <f>'2. PARTICIPATION'!K108</f>
        <v>18.495035817519167</v>
      </c>
      <c r="E108" s="147">
        <f>'3. INDEP_LIVING'!T108</f>
        <v>77.330373733745631</v>
      </c>
      <c r="F108" s="148">
        <f>'4. CAPACITY'!P108</f>
        <v>61.217524603975562</v>
      </c>
      <c r="G108" s="68"/>
      <c r="H108" s="68"/>
      <c r="I108" s="68"/>
      <c r="J108" s="68"/>
      <c r="K108" s="149">
        <f t="shared" si="15"/>
        <v>36.827304830301379</v>
      </c>
      <c r="L108" s="152">
        <f t="shared" si="16"/>
        <v>2</v>
      </c>
      <c r="M108" s="151">
        <f t="shared" si="17"/>
        <v>585.375</v>
      </c>
      <c r="N108" s="151">
        <f t="shared" si="17"/>
        <v>454.44104506604504</v>
      </c>
      <c r="O108" s="151">
        <f t="shared" si="17"/>
        <v>670.17638200255669</v>
      </c>
      <c r="P108" s="151">
        <f t="shared" si="17"/>
        <v>1076.5242900366302</v>
      </c>
      <c r="Q108" s="151">
        <f t="shared" si="19"/>
        <v>2786.5167171052317</v>
      </c>
      <c r="R108" s="151">
        <f t="shared" si="20"/>
        <v>21.007410305728072</v>
      </c>
      <c r="S108" s="151">
        <f t="shared" si="20"/>
        <v>16.308570563256495</v>
      </c>
      <c r="T108" s="151">
        <f t="shared" si="18"/>
        <v>24.050685857674246</v>
      </c>
      <c r="U108" s="151">
        <f t="shared" si="18"/>
        <v>38.633333273341194</v>
      </c>
      <c r="W108" s="60"/>
    </row>
    <row r="109" spans="1:23">
      <c r="A109" s="135">
        <v>27</v>
      </c>
      <c r="B109" s="136" t="s">
        <v>14</v>
      </c>
      <c r="C109" s="147">
        <f>'1. EMPLOYMENT'!K109</f>
        <v>37.225000000000001</v>
      </c>
      <c r="D109" s="147">
        <f>'2. PARTICIPATION'!K109</f>
        <v>22.772277227722771</v>
      </c>
      <c r="E109" s="147">
        <f>'3. INDEP_LIVING'!T109</f>
        <v>76.17569956328721</v>
      </c>
      <c r="F109" s="148">
        <f>'4. CAPACITY'!P109</f>
        <v>64.407147142226876</v>
      </c>
      <c r="G109" s="68"/>
      <c r="H109" s="68"/>
      <c r="I109" s="68"/>
      <c r="J109" s="68"/>
      <c r="K109" s="149">
        <f t="shared" si="15"/>
        <v>41.498046414477066</v>
      </c>
      <c r="L109" s="152">
        <f t="shared" si="16"/>
        <v>1</v>
      </c>
      <c r="M109" s="151">
        <f t="shared" si="17"/>
        <v>627.375</v>
      </c>
      <c r="N109" s="151">
        <f t="shared" si="17"/>
        <v>688.55364025658605</v>
      </c>
      <c r="O109" s="151">
        <f t="shared" si="17"/>
        <v>732.16542573143454</v>
      </c>
      <c r="P109" s="151">
        <f t="shared" si="17"/>
        <v>1186.8199832663322</v>
      </c>
      <c r="Q109" s="151">
        <f t="shared" si="19"/>
        <v>3234.9140492543529</v>
      </c>
      <c r="R109" s="151">
        <f t="shared" si="20"/>
        <v>19.393869217162347</v>
      </c>
      <c r="S109" s="151">
        <f t="shared" si="20"/>
        <v>21.28506754036626</v>
      </c>
      <c r="T109" s="151">
        <f t="shared" si="18"/>
        <v>22.633226558220258</v>
      </c>
      <c r="U109" s="151">
        <f t="shared" si="18"/>
        <v>36.687836684251131</v>
      </c>
      <c r="W109" s="60"/>
    </row>
    <row r="110" spans="1:23" ht="15.75" thickBot="1">
      <c r="A110" s="154">
        <v>28</v>
      </c>
      <c r="B110" s="155" t="s">
        <v>15</v>
      </c>
      <c r="C110" s="182">
        <f>'1. EMPLOYMENT'!K110</f>
        <v>28.65</v>
      </c>
      <c r="D110" s="182">
        <f>'2. PARTICIPATION'!K110</f>
        <v>18.14589646814936</v>
      </c>
      <c r="E110" s="182">
        <f>'3. INDEP_LIVING'!T110</f>
        <v>71.38956466591128</v>
      </c>
      <c r="F110" s="183">
        <f>'4. CAPACITY'!P110</f>
        <v>61.269153775987945</v>
      </c>
      <c r="G110" s="68"/>
      <c r="H110" s="68"/>
      <c r="I110" s="68"/>
      <c r="J110" s="68"/>
      <c r="K110" s="181">
        <f t="shared" si="15"/>
        <v>35.771350985640993</v>
      </c>
      <c r="L110" s="156">
        <f t="shared" si="16"/>
        <v>4</v>
      </c>
      <c r="M110" s="151">
        <f t="shared" ref="M110:P110" si="21">+C94*G$43</f>
        <v>448.875</v>
      </c>
      <c r="N110" s="151">
        <f t="shared" si="21"/>
        <v>627.31608375261078</v>
      </c>
      <c r="O110" s="151">
        <f t="shared" si="21"/>
        <v>662.32209985556528</v>
      </c>
      <c r="P110" s="151">
        <f t="shared" si="21"/>
        <v>995.26585720581227</v>
      </c>
      <c r="Q110" s="151">
        <f t="shared" si="19"/>
        <v>2733.7790408139881</v>
      </c>
      <c r="R110" s="151">
        <f t="shared" si="20"/>
        <v>16.419578660108044</v>
      </c>
      <c r="S110" s="151">
        <f t="shared" si="20"/>
        <v>22.946846631973088</v>
      </c>
      <c r="T110" s="151">
        <f t="shared" si="18"/>
        <v>24.22734573524119</v>
      </c>
      <c r="U110" s="151">
        <f t="shared" si="18"/>
        <v>36.406228972677681</v>
      </c>
      <c r="W110" s="60"/>
    </row>
    <row r="111" spans="1:23">
      <c r="M111" s="60">
        <f t="shared" ref="M111:P125" si="22">+C96*G$43</f>
        <v>1225.875</v>
      </c>
      <c r="N111" s="60">
        <f t="shared" si="22"/>
        <v>429.41146014008729</v>
      </c>
      <c r="O111" s="60">
        <f t="shared" si="22"/>
        <v>508.04720688865137</v>
      </c>
      <c r="P111" s="60">
        <f t="shared" si="22"/>
        <v>906.05576846149438</v>
      </c>
      <c r="Q111" s="60">
        <f t="shared" si="19"/>
        <v>3069.3894354902332</v>
      </c>
      <c r="R111" s="60">
        <f t="shared" si="20"/>
        <v>39.938724810402142</v>
      </c>
      <c r="S111" s="60">
        <f t="shared" si="20"/>
        <v>13.990126348092517</v>
      </c>
      <c r="T111" s="60">
        <f t="shared" si="18"/>
        <v>16.552060843576459</v>
      </c>
      <c r="U111" s="60">
        <f t="shared" si="18"/>
        <v>29.519087997928878</v>
      </c>
      <c r="W111" s="60"/>
    </row>
    <row r="112" spans="1:23">
      <c r="B112" s="136" t="s">
        <v>67</v>
      </c>
      <c r="C112" s="157">
        <f>AVERAGE(C83:C110)</f>
        <v>21.325438934404509</v>
      </c>
      <c r="D112" s="157">
        <f>AVERAGE(D83:D110)</f>
        <v>14.780776146332032</v>
      </c>
      <c r="E112" s="157">
        <f>AVERAGE(E83:E110)</f>
        <v>67.498563528026082</v>
      </c>
      <c r="F112" s="157">
        <f>AVERAGE(F83:F110)</f>
        <v>52.360774631586388</v>
      </c>
      <c r="K112" s="157">
        <f>AVERAGE(K83:K110)</f>
        <v>29.859186557377679</v>
      </c>
      <c r="M112" s="60">
        <f t="shared" si="22"/>
        <v>913.91514598540141</v>
      </c>
      <c r="N112" s="60">
        <f t="shared" si="22"/>
        <v>393.55262746878986</v>
      </c>
      <c r="O112" s="60">
        <f t="shared" si="22"/>
        <v>620.33351478880286</v>
      </c>
      <c r="P112" s="60">
        <f t="shared" si="22"/>
        <v>883.09043999799189</v>
      </c>
      <c r="Q112" s="60">
        <f t="shared" si="19"/>
        <v>2810.8917282409861</v>
      </c>
      <c r="R112" s="60">
        <f t="shared" si="20"/>
        <v>32.513352855370059</v>
      </c>
      <c r="S112" s="60">
        <f t="shared" si="20"/>
        <v>14.000988494674935</v>
      </c>
      <c r="T112" s="60">
        <f t="shared" si="18"/>
        <v>22.068922419043094</v>
      </c>
      <c r="U112" s="60">
        <f t="shared" si="18"/>
        <v>31.416736230911912</v>
      </c>
      <c r="W112" s="60"/>
    </row>
    <row r="113" spans="13:23">
      <c r="M113" s="151">
        <f t="shared" si="22"/>
        <v>547.08360927152319</v>
      </c>
      <c r="N113" s="151">
        <f t="shared" si="22"/>
        <v>534.8443679314471</v>
      </c>
      <c r="O113" s="151">
        <f t="shared" si="22"/>
        <v>735.74287301722188</v>
      </c>
      <c r="P113" s="151">
        <f t="shared" si="22"/>
        <v>1178.5255960226934</v>
      </c>
      <c r="Q113" s="151">
        <f t="shared" si="19"/>
        <v>2996.1964462428859</v>
      </c>
      <c r="R113" s="151">
        <f t="shared" si="20"/>
        <v>18.259270347828654</v>
      </c>
      <c r="S113" s="151">
        <f t="shared" si="20"/>
        <v>17.850777728613927</v>
      </c>
      <c r="T113" s="151">
        <f t="shared" si="18"/>
        <v>24.555895656969184</v>
      </c>
      <c r="U113" s="151">
        <f t="shared" si="18"/>
        <v>39.33405626658822</v>
      </c>
      <c r="W113" s="60"/>
    </row>
    <row r="114" spans="13:23">
      <c r="M114" s="151">
        <f t="shared" si="22"/>
        <v>465.42553191489367</v>
      </c>
      <c r="N114" s="151">
        <f t="shared" si="22"/>
        <v>464.94674203673571</v>
      </c>
      <c r="O114" s="151">
        <f t="shared" si="22"/>
        <v>669.7992892536713</v>
      </c>
      <c r="P114" s="151">
        <f t="shared" si="22"/>
        <v>908.84671682388318</v>
      </c>
      <c r="Q114" s="151">
        <f t="shared" si="19"/>
        <v>2509.0182800291836</v>
      </c>
      <c r="R114" s="151">
        <f t="shared" si="20"/>
        <v>18.550105259076872</v>
      </c>
      <c r="S114" s="151">
        <f t="shared" si="20"/>
        <v>18.531022501411496</v>
      </c>
      <c r="T114" s="151">
        <f t="shared" si="18"/>
        <v>26.695671952054511</v>
      </c>
      <c r="U114" s="151">
        <f t="shared" si="18"/>
        <v>36.223200287457132</v>
      </c>
      <c r="W114" s="60"/>
    </row>
    <row r="115" spans="13:23">
      <c r="M115" s="151">
        <f t="shared" si="22"/>
        <v>244.29753521126759</v>
      </c>
      <c r="N115" s="151">
        <f t="shared" si="22"/>
        <v>511.9953251168721</v>
      </c>
      <c r="O115" s="151">
        <f t="shared" si="22"/>
        <v>713.69129938696062</v>
      </c>
      <c r="P115" s="151">
        <f t="shared" si="22"/>
        <v>1027.3427287207944</v>
      </c>
      <c r="Q115" s="151">
        <f t="shared" si="19"/>
        <v>2497.3268884358949</v>
      </c>
      <c r="R115" s="151">
        <f t="shared" si="20"/>
        <v>9.7823611455316524</v>
      </c>
      <c r="S115" s="151">
        <f t="shared" si="20"/>
        <v>20.501734373970592</v>
      </c>
      <c r="T115" s="151">
        <f t="shared" si="18"/>
        <v>28.578209071939071</v>
      </c>
      <c r="U115" s="151">
        <f t="shared" si="18"/>
        <v>41.137695408558677</v>
      </c>
      <c r="W115" s="60"/>
    </row>
    <row r="116" spans="13:23">
      <c r="M116" s="151">
        <f t="shared" si="22"/>
        <v>813.75</v>
      </c>
      <c r="N116" s="151">
        <f t="shared" si="22"/>
        <v>746.64224968440624</v>
      </c>
      <c r="O116" s="151">
        <f t="shared" si="22"/>
        <v>770.27027805115893</v>
      </c>
      <c r="P116" s="151">
        <f t="shared" si="22"/>
        <v>1236.93570748972</v>
      </c>
      <c r="Q116" s="151">
        <f t="shared" si="19"/>
        <v>3567.598235225285</v>
      </c>
      <c r="R116" s="151">
        <f t="shared" si="20"/>
        <v>22.809463015350261</v>
      </c>
      <c r="S116" s="151">
        <f t="shared" si="20"/>
        <v>20.92842860814056</v>
      </c>
      <c r="T116" s="151">
        <f t="shared" si="18"/>
        <v>21.590723710023312</v>
      </c>
      <c r="U116" s="151">
        <f t="shared" si="18"/>
        <v>34.671384666485871</v>
      </c>
      <c r="W116" s="60"/>
    </row>
    <row r="117" spans="13:23">
      <c r="M117" s="151">
        <f t="shared" si="22"/>
        <v>580.125</v>
      </c>
      <c r="N117" s="151">
        <f t="shared" si="22"/>
        <v>517.86677240285485</v>
      </c>
      <c r="O117" s="151">
        <f t="shared" si="22"/>
        <v>701.69991161670214</v>
      </c>
      <c r="P117" s="151">
        <f t="shared" si="22"/>
        <v>1057.9657462641153</v>
      </c>
      <c r="Q117" s="151">
        <f t="shared" si="19"/>
        <v>2857.6574302836725</v>
      </c>
      <c r="R117" s="151">
        <f t="shared" si="20"/>
        <v>20.300718828373086</v>
      </c>
      <c r="S117" s="151">
        <f t="shared" si="20"/>
        <v>18.122073237849492</v>
      </c>
      <c r="T117" s="151">
        <f t="shared" si="18"/>
        <v>24.555074522947496</v>
      </c>
      <c r="U117" s="151">
        <f t="shared" si="18"/>
        <v>37.022133410829923</v>
      </c>
      <c r="W117" s="60"/>
    </row>
    <row r="118" spans="13:23">
      <c r="M118" s="151">
        <f t="shared" si="22"/>
        <v>421.75</v>
      </c>
      <c r="N118" s="151">
        <f t="shared" si="22"/>
        <v>422.83104979221906</v>
      </c>
      <c r="O118" s="151">
        <f t="shared" si="22"/>
        <v>650.00012731601703</v>
      </c>
      <c r="P118" s="151">
        <f t="shared" si="22"/>
        <v>965.28992104498661</v>
      </c>
      <c r="Q118" s="151">
        <f t="shared" si="19"/>
        <v>2459.8710981532231</v>
      </c>
      <c r="R118" s="151">
        <f t="shared" si="20"/>
        <v>17.14520733694679</v>
      </c>
      <c r="S118" s="151">
        <f t="shared" si="20"/>
        <v>17.189154753257778</v>
      </c>
      <c r="T118" s="151">
        <f t="shared" si="18"/>
        <v>26.424154005631117</v>
      </c>
      <c r="U118" s="151">
        <f t="shared" si="18"/>
        <v>39.241483904164298</v>
      </c>
    </row>
    <row r="119" spans="13:23">
      <c r="M119" s="151">
        <f t="shared" si="22"/>
        <v>1089.375</v>
      </c>
      <c r="N119" s="151">
        <f t="shared" si="22"/>
        <v>387.16015791818654</v>
      </c>
      <c r="O119" s="151">
        <f t="shared" si="22"/>
        <v>658.49373634513108</v>
      </c>
      <c r="P119" s="151">
        <f t="shared" si="22"/>
        <v>916.64056662237113</v>
      </c>
      <c r="Q119" s="151">
        <f t="shared" si="19"/>
        <v>3051.6694608856887</v>
      </c>
      <c r="R119" s="151">
        <f t="shared" si="20"/>
        <v>35.697673485379042</v>
      </c>
      <c r="S119" s="151">
        <f t="shared" si="20"/>
        <v>12.686831351840469</v>
      </c>
      <c r="T119" s="151">
        <f t="shared" si="18"/>
        <v>21.578147462733916</v>
      </c>
      <c r="U119" s="151">
        <f t="shared" si="18"/>
        <v>30.037347700046574</v>
      </c>
    </row>
    <row r="120" spans="13:23">
      <c r="M120" s="151">
        <f t="shared" si="22"/>
        <v>992.25</v>
      </c>
      <c r="N120" s="151">
        <f t="shared" si="22"/>
        <v>278.97253876792615</v>
      </c>
      <c r="O120" s="151">
        <f t="shared" si="22"/>
        <v>558.66529064406654</v>
      </c>
      <c r="P120" s="151">
        <f t="shared" si="22"/>
        <v>839.43879218787913</v>
      </c>
      <c r="Q120" s="151">
        <f t="shared" si="19"/>
        <v>2669.3266215998719</v>
      </c>
      <c r="R120" s="151">
        <f t="shared" si="20"/>
        <v>37.172296262691553</v>
      </c>
      <c r="S120" s="151">
        <f t="shared" si="20"/>
        <v>10.451045462571486</v>
      </c>
      <c r="T120" s="151">
        <f t="shared" si="18"/>
        <v>20.929072003531296</v>
      </c>
      <c r="U120" s="151">
        <f t="shared" si="18"/>
        <v>31.447586271205658</v>
      </c>
    </row>
    <row r="121" spans="13:23">
      <c r="M121" s="151">
        <f t="shared" si="22"/>
        <v>470.75</v>
      </c>
      <c r="N121" s="151">
        <f t="shared" si="22"/>
        <v>600.09562603783706</v>
      </c>
      <c r="O121" s="151">
        <f t="shared" si="22"/>
        <v>693.65820901466361</v>
      </c>
      <c r="P121" s="151">
        <f t="shared" si="22"/>
        <v>1048.4079832449229</v>
      </c>
      <c r="Q121" s="151">
        <f t="shared" si="19"/>
        <v>2812.9118182974235</v>
      </c>
      <c r="R121" s="151">
        <f t="shared" si="20"/>
        <v>16.735327319465412</v>
      </c>
      <c r="S121" s="151">
        <f t="shared" si="20"/>
        <v>21.333609611731735</v>
      </c>
      <c r="T121" s="151">
        <f t="shared" si="18"/>
        <v>24.659792194783961</v>
      </c>
      <c r="U121" s="151">
        <f t="shared" si="18"/>
        <v>37.271270874018896</v>
      </c>
    </row>
    <row r="122" spans="13:23">
      <c r="M122" s="151">
        <f t="shared" si="22"/>
        <v>409.69444444444446</v>
      </c>
      <c r="N122" s="151">
        <f t="shared" si="22"/>
        <v>473.13295001927281</v>
      </c>
      <c r="O122" s="151">
        <f t="shared" si="22"/>
        <v>660.98285375612761</v>
      </c>
      <c r="P122" s="151">
        <f t="shared" si="22"/>
        <v>882.4742213352572</v>
      </c>
      <c r="Q122" s="151">
        <f t="shared" si="19"/>
        <v>2426.2844695551021</v>
      </c>
      <c r="R122" s="151">
        <f t="shared" si="20"/>
        <v>16.885672293800258</v>
      </c>
      <c r="S122" s="151">
        <f t="shared" si="20"/>
        <v>19.500308226678353</v>
      </c>
      <c r="T122" s="151">
        <f t="shared" si="18"/>
        <v>27.242595089327239</v>
      </c>
      <c r="U122" s="151">
        <f t="shared" si="18"/>
        <v>36.37142439019415</v>
      </c>
    </row>
    <row r="123" spans="13:23">
      <c r="M123" s="151">
        <f t="shared" si="22"/>
        <v>1037.75</v>
      </c>
      <c r="N123" s="151">
        <f t="shared" si="22"/>
        <v>647.32625361317082</v>
      </c>
      <c r="O123" s="151">
        <f t="shared" si="22"/>
        <v>773.30373733745637</v>
      </c>
      <c r="P123" s="151">
        <f t="shared" si="22"/>
        <v>1224.3504920795112</v>
      </c>
      <c r="Q123" s="151">
        <f t="shared" si="19"/>
        <v>3682.7304830301382</v>
      </c>
      <c r="R123" s="151">
        <f t="shared" si="20"/>
        <v>28.178820165687029</v>
      </c>
      <c r="S123" s="151">
        <f t="shared" si="20"/>
        <v>17.577345303872278</v>
      </c>
      <c r="T123" s="151">
        <f t="shared" si="18"/>
        <v>20.99810835739423</v>
      </c>
      <c r="U123" s="151">
        <f t="shared" si="18"/>
        <v>33.245726173046471</v>
      </c>
    </row>
    <row r="124" spans="13:23">
      <c r="M124" s="151">
        <f t="shared" si="22"/>
        <v>1302.875</v>
      </c>
      <c r="N124" s="151">
        <f t="shared" si="22"/>
        <v>797.02970297029697</v>
      </c>
      <c r="O124" s="151">
        <f t="shared" si="22"/>
        <v>761.75699563287208</v>
      </c>
      <c r="P124" s="151">
        <f t="shared" si="22"/>
        <v>1288.1429428445376</v>
      </c>
      <c r="Q124" s="151">
        <f t="shared" si="19"/>
        <v>4149.8046414477067</v>
      </c>
      <c r="R124" s="151">
        <f t="shared" si="20"/>
        <v>31.396056262192555</v>
      </c>
      <c r="S124" s="151">
        <f t="shared" si="20"/>
        <v>19.206439141969923</v>
      </c>
      <c r="T124" s="151">
        <f t="shared" si="18"/>
        <v>18.356454374370848</v>
      </c>
      <c r="U124" s="151">
        <f t="shared" si="18"/>
        <v>31.041050221466669</v>
      </c>
    </row>
    <row r="125" spans="13:23">
      <c r="M125" s="151">
        <f t="shared" si="22"/>
        <v>1002.75</v>
      </c>
      <c r="N125" s="151">
        <f t="shared" si="22"/>
        <v>635.10637638522758</v>
      </c>
      <c r="O125" s="151">
        <f t="shared" si="22"/>
        <v>713.8956466591128</v>
      </c>
      <c r="P125" s="151">
        <f t="shared" si="22"/>
        <v>1225.3830755197589</v>
      </c>
      <c r="Q125" s="151">
        <f t="shared" si="19"/>
        <v>3577.1350985640993</v>
      </c>
      <c r="R125" s="151">
        <f t="shared" si="20"/>
        <v>28.032209362249549</v>
      </c>
      <c r="S125" s="151">
        <f t="shared" si="20"/>
        <v>17.754609733363612</v>
      </c>
      <c r="T125" s="151">
        <f t="shared" si="18"/>
        <v>19.957189957563475</v>
      </c>
      <c r="U125" s="151">
        <f t="shared" si="18"/>
        <v>34.255990946823367</v>
      </c>
    </row>
    <row r="126" spans="13:23">
      <c r="M126" s="151" t="e">
        <f>+#REF!*G$43</f>
        <v>#REF!</v>
      </c>
      <c r="N126" s="151" t="e">
        <f>+#REF!*H$43</f>
        <v>#REF!</v>
      </c>
      <c r="O126" s="151" t="e">
        <f>+#REF!*I$43</f>
        <v>#REF!</v>
      </c>
      <c r="P126" s="151" t="e">
        <f>+#REF!*J$43</f>
        <v>#REF!</v>
      </c>
      <c r="Q126" s="151" t="e">
        <f t="shared" si="19"/>
        <v>#REF!</v>
      </c>
      <c r="R126" s="151" t="e">
        <f t="shared" si="20"/>
        <v>#REF!</v>
      </c>
      <c r="S126" s="151" t="e">
        <f t="shared" si="20"/>
        <v>#REF!</v>
      </c>
      <c r="T126" s="151" t="e">
        <f t="shared" si="18"/>
        <v>#REF!</v>
      </c>
      <c r="U126" s="151" t="e">
        <f t="shared" si="18"/>
        <v>#REF!</v>
      </c>
    </row>
  </sheetData>
  <mergeCells count="18">
    <mergeCell ref="R1:U1"/>
    <mergeCell ref="A1:B1"/>
    <mergeCell ref="C1:F1"/>
    <mergeCell ref="G1:J1"/>
    <mergeCell ref="K1:L1"/>
    <mergeCell ref="M1:P1"/>
    <mergeCell ref="R81:U81"/>
    <mergeCell ref="A41:B41"/>
    <mergeCell ref="C41:F41"/>
    <mergeCell ref="G41:J41"/>
    <mergeCell ref="K41:L41"/>
    <mergeCell ref="M41:P41"/>
    <mergeCell ref="R41:U41"/>
    <mergeCell ref="A81:B81"/>
    <mergeCell ref="C81:F81"/>
    <mergeCell ref="G81:J81"/>
    <mergeCell ref="K81:L81"/>
    <mergeCell ref="M81:P81"/>
  </mergeCells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5</vt:i4>
      </vt:variant>
    </vt:vector>
  </HeadingPairs>
  <TitlesOfParts>
    <vt:vector size="5" baseType="lpstr">
      <vt:lpstr>1. EMPLOYMENT</vt:lpstr>
      <vt:lpstr>2. PARTICIPATION</vt:lpstr>
      <vt:lpstr>3. INDEP_LIVING</vt:lpstr>
      <vt:lpstr>4. CAPACITY</vt:lpstr>
      <vt:lpstr>overall AAI</vt:lpstr>
    </vt:vector>
  </TitlesOfParts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azaidi</dc:creator>
  <cp:lastModifiedBy>bcpgoray</cp:lastModifiedBy>
  <cp:lastPrinted>2018-03-12T08:46:58Z</cp:lastPrinted>
  <dcterms:created xsi:type="dcterms:W3CDTF">2012-03-19T07:57:12Z</dcterms:created>
  <dcterms:modified xsi:type="dcterms:W3CDTF">2019-05-02T16:29:52Z</dcterms:modified>
</cp:coreProperties>
</file>